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9105" windowHeight="6540" tabRatio="927"/>
  </bookViews>
  <sheets>
    <sheet name="DET - included studies" sheetId="1" r:id="rId1"/>
  </sheets>
  <definedNames>
    <definedName name="_xlnm._FilterDatabase" localSheetId="0" hidden="1">'DET - included studies'!$A$16:$V$407</definedName>
    <definedName name="_kd50" localSheetId="0">'DET - included studies'!#REF!</definedName>
    <definedName name="_kh60" localSheetId="0">'DET - included studies'!#REF!</definedName>
    <definedName name="_kv01" localSheetId="0">'DET - included studies'!#REF!</definedName>
    <definedName name="kc00" localSheetId="0">'DET - included studies'!#REF!</definedName>
    <definedName name="ke00" localSheetId="0">'DET - included studies'!#REF!</definedName>
    <definedName name="kf00" localSheetId="0">'DET - included studies'!#REF!</definedName>
    <definedName name="kg00" localSheetId="0">'DET - included studies'!#REF!</definedName>
    <definedName name="kh00" localSheetId="0">'DET - included studies'!#REF!</definedName>
    <definedName name="ki00" localSheetId="0">'DET - included studies'!#REF!</definedName>
    <definedName name="kj00" localSheetId="0">'DET - included studies'!#REF!</definedName>
    <definedName name="kk00" localSheetId="0">'DET - included studies'!#REF!</definedName>
    <definedName name="kl00" localSheetId="0">'DET - included studies'!#REF!</definedName>
    <definedName name="km00" localSheetId="0">'DET - included studies'!#REF!</definedName>
    <definedName name="kn00" localSheetId="0">'DET - included studies'!#REF!</definedName>
    <definedName name="ko00" localSheetId="0">'DET - included studies'!#REF!</definedName>
    <definedName name="kp00" localSheetId="0">'DET - included studies'!#REF!</definedName>
    <definedName name="kq00" localSheetId="0">'DET - included studies'!#REF!</definedName>
    <definedName name="kr00" localSheetId="0">'DET - included studies'!#REF!</definedName>
    <definedName name="ks00" localSheetId="0">'DET - included studies'!#REF!</definedName>
    <definedName name="kz00" localSheetId="0">'DET - included studies'!#REF!</definedName>
  </definedNames>
  <calcPr calcId="145621"/>
</workbook>
</file>

<file path=xl/calcChain.xml><?xml version="1.0" encoding="utf-8"?>
<calcChain xmlns="http://schemas.openxmlformats.org/spreadsheetml/2006/main">
  <c r="E359" i="1" l="1"/>
  <c r="J358" i="1"/>
  <c r="J338" i="1" l="1"/>
  <c r="E17" i="1" l="1"/>
  <c r="J258" i="1" l="1"/>
  <c r="J239" i="1"/>
  <c r="J376" i="1"/>
  <c r="J375" i="1"/>
  <c r="J374" i="1"/>
  <c r="J373" i="1"/>
  <c r="J372" i="1"/>
  <c r="J371" i="1"/>
  <c r="J370" i="1"/>
  <c r="J369" i="1"/>
  <c r="J368" i="1"/>
  <c r="J367" i="1"/>
  <c r="J366" i="1"/>
  <c r="J365" i="1"/>
  <c r="J364" i="1"/>
  <c r="J363" i="1"/>
  <c r="E376" i="1"/>
  <c r="E375" i="1"/>
  <c r="E374" i="1"/>
  <c r="E373" i="1"/>
  <c r="E372" i="1"/>
  <c r="E371" i="1"/>
  <c r="E370" i="1"/>
  <c r="E369" i="1"/>
  <c r="E368" i="1"/>
  <c r="E367" i="1"/>
  <c r="E366" i="1"/>
  <c r="E365" i="1"/>
  <c r="E364" i="1"/>
  <c r="E363" i="1"/>
  <c r="J122" i="1" l="1"/>
  <c r="J123" i="1"/>
  <c r="J124" i="1"/>
  <c r="E186" i="1" l="1"/>
  <c r="E151" i="1"/>
  <c r="J319" i="1"/>
  <c r="E319" i="1"/>
  <c r="J235" i="1" l="1"/>
  <c r="J234" i="1"/>
  <c r="E235" i="1"/>
  <c r="E234" i="1"/>
  <c r="J249" i="1"/>
  <c r="E254" i="1"/>
  <c r="E253" i="1"/>
  <c r="E252" i="1"/>
  <c r="E251" i="1"/>
  <c r="E250" i="1"/>
  <c r="E249" i="1"/>
  <c r="J247" i="1"/>
  <c r="E247" i="1"/>
  <c r="E248" i="1"/>
  <c r="J236" i="1"/>
  <c r="E236" i="1"/>
  <c r="J189" i="1"/>
  <c r="E189" i="1"/>
  <c r="J185" i="1"/>
  <c r="E185" i="1"/>
  <c r="J184" i="1"/>
  <c r="E184" i="1"/>
  <c r="J151" i="1"/>
  <c r="J150" i="1"/>
  <c r="E150" i="1"/>
  <c r="J144" i="1" l="1"/>
  <c r="E144" i="1"/>
  <c r="J128" i="1"/>
  <c r="E128" i="1"/>
  <c r="E124" i="1"/>
  <c r="E123" i="1"/>
  <c r="E122" i="1"/>
  <c r="E125" i="1"/>
  <c r="J125" i="1"/>
  <c r="J92" i="1" l="1"/>
  <c r="E92" i="1"/>
  <c r="J94" i="1"/>
  <c r="E94" i="1"/>
  <c r="J88" i="1"/>
  <c r="J87" i="1"/>
  <c r="J86" i="1"/>
  <c r="J85" i="1"/>
  <c r="J84" i="1"/>
  <c r="E83" i="1"/>
  <c r="E82" i="1"/>
  <c r="E81" i="1"/>
  <c r="E84" i="1"/>
  <c r="E85" i="1"/>
  <c r="E86" i="1"/>
  <c r="E87" i="1"/>
  <c r="E88" i="1"/>
  <c r="J81" i="1"/>
  <c r="J114" i="1"/>
  <c r="E115" i="1"/>
  <c r="E114" i="1"/>
  <c r="J17" i="1"/>
  <c r="J18" i="1"/>
  <c r="E18" i="1"/>
  <c r="J387" i="1" l="1"/>
  <c r="E387" i="1"/>
  <c r="J398" i="1"/>
  <c r="J100" i="1" l="1"/>
  <c r="E100" i="1"/>
  <c r="J349" i="1" l="1"/>
  <c r="E349" i="1"/>
  <c r="J95" i="1"/>
  <c r="E95" i="1"/>
  <c r="J244" i="1"/>
  <c r="E244" i="1"/>
  <c r="J386" i="1" l="1"/>
  <c r="E386" i="1"/>
  <c r="J397" i="1"/>
  <c r="E397" i="1"/>
  <c r="J89" i="1"/>
  <c r="J90" i="1"/>
  <c r="J91" i="1"/>
  <c r="E89" i="1"/>
  <c r="E90" i="1"/>
  <c r="E91" i="1"/>
  <c r="J31" i="1"/>
  <c r="E31" i="1"/>
  <c r="J149" i="1"/>
  <c r="E149" i="1"/>
  <c r="J147" i="1"/>
  <c r="E148" i="1"/>
  <c r="E147" i="1"/>
  <c r="J359" i="1"/>
  <c r="J391" i="1"/>
  <c r="E391" i="1"/>
  <c r="J212" i="1"/>
  <c r="J211" i="1"/>
  <c r="E212" i="1"/>
  <c r="E211" i="1"/>
  <c r="E210" i="1"/>
  <c r="J210" i="1"/>
  <c r="J231" i="1"/>
  <c r="J230" i="1"/>
  <c r="J229" i="1"/>
  <c r="J228" i="1"/>
  <c r="J227" i="1"/>
  <c r="J226" i="1"/>
  <c r="E231" i="1"/>
  <c r="E230" i="1"/>
  <c r="E229" i="1"/>
  <c r="E228" i="1"/>
  <c r="E227" i="1"/>
  <c r="E226" i="1"/>
  <c r="E225" i="1"/>
  <c r="J225" i="1"/>
  <c r="J40" i="1" l="1"/>
  <c r="E40" i="1"/>
  <c r="E258" i="1"/>
  <c r="J219" i="1" l="1"/>
  <c r="E219" i="1"/>
  <c r="E220" i="1"/>
  <c r="E221" i="1"/>
  <c r="E222" i="1"/>
  <c r="E223" i="1"/>
  <c r="E224" i="1"/>
  <c r="J355" i="1"/>
  <c r="E355" i="1"/>
  <c r="E112" i="1" l="1"/>
  <c r="H201" i="1" l="1"/>
  <c r="H202" i="1" s="1"/>
  <c r="H203" i="1" s="1"/>
  <c r="H164" i="1"/>
  <c r="H76" i="1"/>
  <c r="H77" i="1" s="1"/>
  <c r="H78" i="1" s="1"/>
  <c r="H79" i="1" s="1"/>
  <c r="H80" i="1" s="1"/>
  <c r="H70" i="1"/>
  <c r="H71" i="1" s="1"/>
  <c r="H72" i="1" s="1"/>
  <c r="H73" i="1" s="1"/>
  <c r="H74" i="1" s="1"/>
  <c r="I358" i="1"/>
  <c r="I338" i="1"/>
  <c r="I239" i="1"/>
  <c r="I164" i="1"/>
  <c r="J233" i="1" l="1"/>
  <c r="E156" i="1" l="1"/>
  <c r="E155" i="1"/>
  <c r="E154" i="1"/>
  <c r="E153" i="1"/>
  <c r="E164" i="1" l="1"/>
  <c r="J384" i="1"/>
  <c r="J232" i="1"/>
  <c r="J192" i="1"/>
  <c r="J190" i="1"/>
  <c r="J152" i="1"/>
  <c r="J141" i="1"/>
  <c r="J129" i="1"/>
  <c r="E190" i="1" l="1"/>
  <c r="E192" i="1"/>
  <c r="E233" i="1" l="1"/>
  <c r="E232" i="1"/>
  <c r="J204" i="1"/>
  <c r="E204" i="1"/>
  <c r="E152" i="1" l="1"/>
  <c r="E138" i="1" l="1"/>
  <c r="J137" i="1"/>
  <c r="E137" i="1"/>
  <c r="E141" i="1" l="1"/>
  <c r="E129" i="1"/>
  <c r="E384" i="1" l="1"/>
  <c r="E113" i="1" l="1"/>
  <c r="J238" i="1"/>
  <c r="E238" i="1"/>
  <c r="E239" i="1"/>
  <c r="J336" i="1"/>
  <c r="E336" i="1"/>
  <c r="J163" i="1"/>
  <c r="E163" i="1"/>
  <c r="J67" i="1"/>
  <c r="E67" i="1"/>
  <c r="J108" i="1"/>
  <c r="J107" i="1"/>
  <c r="E111" i="1"/>
  <c r="E110" i="1"/>
  <c r="E109" i="1"/>
  <c r="E108" i="1"/>
  <c r="E107" i="1"/>
  <c r="J172" i="1"/>
  <c r="J171" i="1"/>
  <c r="J170" i="1"/>
  <c r="J169" i="1"/>
  <c r="E171" i="1"/>
  <c r="E172" i="1"/>
  <c r="E170" i="1"/>
  <c r="E169" i="1"/>
  <c r="J383" i="1"/>
  <c r="E383" i="1"/>
  <c r="J343" i="1"/>
  <c r="J344" i="1"/>
  <c r="J345" i="1"/>
  <c r="E345" i="1"/>
  <c r="E344" i="1"/>
  <c r="E343" i="1"/>
  <c r="J237" i="1"/>
  <c r="E237" i="1"/>
  <c r="J32" i="1"/>
  <c r="E32" i="1"/>
  <c r="J352" i="1"/>
  <c r="J353" i="1"/>
  <c r="E353" i="1"/>
  <c r="E352" i="1"/>
  <c r="J131" i="1"/>
  <c r="J130" i="1"/>
  <c r="E131" i="1"/>
  <c r="E130" i="1"/>
  <c r="J243" i="1"/>
  <c r="E243" i="1"/>
  <c r="J377" i="1"/>
  <c r="E377" i="1"/>
  <c r="I178" i="1"/>
  <c r="E178" i="1"/>
  <c r="J45" i="1"/>
  <c r="H45" i="1"/>
  <c r="I45" i="1"/>
  <c r="G45" i="1"/>
  <c r="E45" i="1"/>
  <c r="J143" i="1"/>
  <c r="J203" i="1"/>
  <c r="J202" i="1"/>
  <c r="J201" i="1"/>
  <c r="J200" i="1"/>
  <c r="E200" i="1"/>
  <c r="J385" i="1"/>
  <c r="J161" i="1"/>
  <c r="J69" i="1"/>
  <c r="E69" i="1"/>
  <c r="J102" i="1"/>
  <c r="E102" i="1"/>
  <c r="E214" i="1"/>
  <c r="J218" i="1"/>
  <c r="J217" i="1"/>
  <c r="J216" i="1"/>
  <c r="J215" i="1"/>
  <c r="J214" i="1"/>
  <c r="E101" i="1"/>
  <c r="J101" i="1"/>
  <c r="J47" i="1"/>
  <c r="E47" i="1"/>
  <c r="J19" i="1"/>
  <c r="E19" i="1"/>
  <c r="E166" i="1"/>
  <c r="J165" i="1"/>
  <c r="E165" i="1"/>
  <c r="J162" i="1"/>
  <c r="E162" i="1"/>
  <c r="J191" i="1"/>
  <c r="E191" i="1"/>
  <c r="J199" i="1"/>
  <c r="E199" i="1"/>
  <c r="E143" i="1"/>
  <c r="E385" i="1"/>
  <c r="J173" i="1"/>
  <c r="E173" i="1"/>
  <c r="J55" i="1"/>
  <c r="J54" i="1"/>
  <c r="J52" i="1"/>
  <c r="J51" i="1"/>
  <c r="J50" i="1"/>
  <c r="J49" i="1"/>
  <c r="J48" i="1"/>
  <c r="J46" i="1"/>
  <c r="E51" i="1"/>
  <c r="E52" i="1"/>
  <c r="E53" i="1"/>
  <c r="E54" i="1"/>
  <c r="E55" i="1"/>
  <c r="E50" i="1"/>
  <c r="E49" i="1"/>
  <c r="E48" i="1"/>
  <c r="J188" i="1"/>
  <c r="E188" i="1"/>
  <c r="J357" i="1"/>
  <c r="E358" i="1"/>
  <c r="E357" i="1"/>
  <c r="J159" i="1"/>
  <c r="E159" i="1"/>
  <c r="J257" i="1"/>
  <c r="E257" i="1"/>
  <c r="J348" i="1"/>
  <c r="E348" i="1"/>
  <c r="J167" i="1"/>
  <c r="J168" i="1"/>
  <c r="E167" i="1"/>
  <c r="J337" i="1"/>
  <c r="E338" i="1"/>
  <c r="E337" i="1"/>
  <c r="J75" i="1"/>
  <c r="E75" i="1"/>
  <c r="J136" i="1"/>
  <c r="J135" i="1"/>
  <c r="E136" i="1"/>
  <c r="E135" i="1"/>
  <c r="J66" i="1"/>
  <c r="E66" i="1"/>
  <c r="J241" i="1"/>
  <c r="E241" i="1"/>
  <c r="E168" i="1"/>
  <c r="J198" i="1"/>
  <c r="J320" i="1"/>
  <c r="E381" i="1"/>
  <c r="J193" i="1"/>
  <c r="E193" i="1"/>
  <c r="J380" i="1"/>
  <c r="E380" i="1"/>
  <c r="J240" i="1"/>
  <c r="E240" i="1"/>
  <c r="J318" i="1"/>
  <c r="E318" i="1"/>
  <c r="V196" i="1"/>
  <c r="V195" i="1"/>
  <c r="J196" i="1"/>
  <c r="E196" i="1"/>
  <c r="E198" i="1"/>
  <c r="E197" i="1"/>
  <c r="J197" i="1"/>
  <c r="J316" i="1"/>
  <c r="E316" i="1"/>
  <c r="J116" i="1"/>
  <c r="E116" i="1"/>
  <c r="V98" i="1"/>
  <c r="J98" i="1"/>
  <c r="E99" i="1"/>
  <c r="E98" i="1"/>
  <c r="U158" i="1"/>
  <c r="J158" i="1"/>
  <c r="E158" i="1"/>
  <c r="J41" i="1"/>
  <c r="E41" i="1"/>
  <c r="J346" i="1"/>
  <c r="E346" i="1"/>
  <c r="E20" i="1"/>
  <c r="J20" i="1"/>
  <c r="J21" i="1"/>
  <c r="E22" i="1"/>
  <c r="J22" i="1"/>
  <c r="J23" i="1"/>
  <c r="E24" i="1"/>
  <c r="J24" i="1"/>
  <c r="J25" i="1"/>
  <c r="E26" i="1"/>
  <c r="J26" i="1"/>
  <c r="J27" i="1"/>
  <c r="E28" i="1"/>
  <c r="J28" i="1"/>
  <c r="J29" i="1"/>
  <c r="E30" i="1"/>
  <c r="J30" i="1"/>
  <c r="E38" i="1"/>
  <c r="J38" i="1"/>
  <c r="E37" i="1"/>
  <c r="J37" i="1"/>
  <c r="E39" i="1"/>
  <c r="J39" i="1"/>
  <c r="E42" i="1"/>
  <c r="J42" i="1"/>
  <c r="J43" i="1"/>
  <c r="E44" i="1"/>
  <c r="J44" i="1"/>
  <c r="E46" i="1"/>
  <c r="E56" i="1"/>
  <c r="J56" i="1"/>
  <c r="E57" i="1"/>
  <c r="J57" i="1"/>
  <c r="J58" i="1"/>
  <c r="E59" i="1"/>
  <c r="J59" i="1"/>
  <c r="E60" i="1"/>
  <c r="J60" i="1"/>
  <c r="E61" i="1"/>
  <c r="J61" i="1"/>
  <c r="E62" i="1"/>
  <c r="J62" i="1"/>
  <c r="E63" i="1"/>
  <c r="J63" i="1"/>
  <c r="E64" i="1"/>
  <c r="J64" i="1"/>
  <c r="J65" i="1"/>
  <c r="E93" i="1"/>
  <c r="J93" i="1"/>
  <c r="E96" i="1"/>
  <c r="J96" i="1"/>
  <c r="E97" i="1"/>
  <c r="J97" i="1"/>
  <c r="E103" i="1"/>
  <c r="J103" i="1"/>
  <c r="E104" i="1"/>
  <c r="J104" i="1"/>
  <c r="J105" i="1"/>
  <c r="E106" i="1"/>
  <c r="J106" i="1"/>
  <c r="E117" i="1"/>
  <c r="J117" i="1"/>
  <c r="E118" i="1"/>
  <c r="J118" i="1"/>
  <c r="E119" i="1"/>
  <c r="J119" i="1"/>
  <c r="E120" i="1"/>
  <c r="J120" i="1"/>
  <c r="E121" i="1"/>
  <c r="J121" i="1"/>
  <c r="E126" i="1"/>
  <c r="I126" i="1"/>
  <c r="J126" i="1"/>
  <c r="E127" i="1"/>
  <c r="I127" i="1"/>
  <c r="J127" i="1"/>
  <c r="E132" i="1"/>
  <c r="J132" i="1"/>
  <c r="T132" i="1"/>
  <c r="E133" i="1"/>
  <c r="J133" i="1"/>
  <c r="J134" i="1"/>
  <c r="E139" i="1"/>
  <c r="J139" i="1"/>
  <c r="E140" i="1"/>
  <c r="I140" i="1"/>
  <c r="J140" i="1"/>
  <c r="E142" i="1"/>
  <c r="I142" i="1"/>
  <c r="J142" i="1"/>
  <c r="E145" i="1"/>
  <c r="J145" i="1"/>
  <c r="E146" i="1"/>
  <c r="J146" i="1"/>
  <c r="E157" i="1"/>
  <c r="J157" i="1"/>
  <c r="E160" i="1"/>
  <c r="J160" i="1"/>
  <c r="E161" i="1"/>
  <c r="E174" i="1"/>
  <c r="J174" i="1"/>
  <c r="E175" i="1"/>
  <c r="J175" i="1"/>
  <c r="E176" i="1"/>
  <c r="J176" i="1"/>
  <c r="E177" i="1"/>
  <c r="J177" i="1"/>
  <c r="E179" i="1"/>
  <c r="J179" i="1"/>
  <c r="E180" i="1"/>
  <c r="J180" i="1"/>
  <c r="J181" i="1"/>
  <c r="J182" i="1"/>
  <c r="E183" i="1"/>
  <c r="J183" i="1"/>
  <c r="E187" i="1"/>
  <c r="J187" i="1"/>
  <c r="E194" i="1"/>
  <c r="J194" i="1"/>
  <c r="E195" i="1"/>
  <c r="J195" i="1"/>
  <c r="E205" i="1"/>
  <c r="J205" i="1"/>
  <c r="E206" i="1"/>
  <c r="J206" i="1"/>
  <c r="E207" i="1"/>
  <c r="J207" i="1"/>
  <c r="J208" i="1"/>
  <c r="E209" i="1"/>
  <c r="J209" i="1"/>
  <c r="E213" i="1"/>
  <c r="J213" i="1"/>
  <c r="E242" i="1"/>
  <c r="I242" i="1"/>
  <c r="J242" i="1"/>
  <c r="E245" i="1"/>
  <c r="J245" i="1"/>
  <c r="J246" i="1"/>
  <c r="J248" i="1"/>
  <c r="E255" i="1"/>
  <c r="J255" i="1"/>
  <c r="E256" i="1"/>
  <c r="J256" i="1"/>
  <c r="E259" i="1"/>
  <c r="J259" i="1"/>
  <c r="E260" i="1"/>
  <c r="J260" i="1"/>
  <c r="E261" i="1"/>
  <c r="E262" i="1"/>
  <c r="E263" i="1"/>
  <c r="E264" i="1"/>
  <c r="E265" i="1"/>
  <c r="E266" i="1"/>
  <c r="E267" i="1"/>
  <c r="E269" i="1"/>
  <c r="E270" i="1"/>
  <c r="E271" i="1"/>
  <c r="E272" i="1"/>
  <c r="E273" i="1"/>
  <c r="E274" i="1"/>
  <c r="E275" i="1"/>
  <c r="E277" i="1"/>
  <c r="E278" i="1"/>
  <c r="E279" i="1"/>
  <c r="E280" i="1"/>
  <c r="E281" i="1"/>
  <c r="E282" i="1"/>
  <c r="E283" i="1"/>
  <c r="E285" i="1"/>
  <c r="E286" i="1"/>
  <c r="E287" i="1"/>
  <c r="E288" i="1"/>
  <c r="E289" i="1"/>
  <c r="E290" i="1"/>
  <c r="E291" i="1"/>
  <c r="E293" i="1"/>
  <c r="E294" i="1"/>
  <c r="E295" i="1"/>
  <c r="E296" i="1"/>
  <c r="E297" i="1"/>
  <c r="E298" i="1"/>
  <c r="E299" i="1"/>
  <c r="E301" i="1"/>
  <c r="E302" i="1"/>
  <c r="E303" i="1"/>
  <c r="E304" i="1"/>
  <c r="E305" i="1"/>
  <c r="E306" i="1"/>
  <c r="E307" i="1"/>
  <c r="E309" i="1"/>
  <c r="E310" i="1"/>
  <c r="E311" i="1"/>
  <c r="E312" i="1"/>
  <c r="E313" i="1"/>
  <c r="E314" i="1"/>
  <c r="E315" i="1"/>
  <c r="E317" i="1"/>
  <c r="J317" i="1"/>
  <c r="E320" i="1"/>
  <c r="I320" i="1"/>
  <c r="E321" i="1"/>
  <c r="J321" i="1"/>
  <c r="E322" i="1"/>
  <c r="E323" i="1"/>
  <c r="E324" i="1"/>
  <c r="E325" i="1"/>
  <c r="E326" i="1"/>
  <c r="E327" i="1"/>
  <c r="E328" i="1"/>
  <c r="E329" i="1"/>
  <c r="E330" i="1"/>
  <c r="E331" i="1"/>
  <c r="E332" i="1"/>
  <c r="E333" i="1"/>
  <c r="E334" i="1"/>
  <c r="E335" i="1"/>
  <c r="E339" i="1"/>
  <c r="J339" i="1"/>
  <c r="E340" i="1"/>
  <c r="J340" i="1"/>
  <c r="E341" i="1"/>
  <c r="I341" i="1"/>
  <c r="J341" i="1"/>
  <c r="E342" i="1"/>
  <c r="J342" i="1"/>
  <c r="E347" i="1"/>
  <c r="J347" i="1"/>
  <c r="T347" i="1"/>
  <c r="E350" i="1"/>
  <c r="J350" i="1"/>
  <c r="E351" i="1"/>
  <c r="J351" i="1"/>
  <c r="E354" i="1"/>
  <c r="J354" i="1"/>
  <c r="E356" i="1"/>
  <c r="J356" i="1"/>
  <c r="E360" i="1"/>
  <c r="J360" i="1"/>
  <c r="E361" i="1"/>
  <c r="J361" i="1"/>
  <c r="E362" i="1"/>
  <c r="J362" i="1"/>
  <c r="E378" i="1"/>
  <c r="J378" i="1"/>
  <c r="E379" i="1"/>
  <c r="J379" i="1"/>
  <c r="J381" i="1"/>
  <c r="E382" i="1"/>
  <c r="J382" i="1"/>
  <c r="E388" i="1"/>
  <c r="J388" i="1"/>
  <c r="E389" i="1"/>
  <c r="J389" i="1"/>
  <c r="E390" i="1"/>
  <c r="J390" i="1"/>
  <c r="E392" i="1"/>
  <c r="J392" i="1"/>
  <c r="J393" i="1"/>
  <c r="J394" i="1"/>
  <c r="E395" i="1"/>
  <c r="J395" i="1"/>
  <c r="J396" i="1"/>
  <c r="E399" i="1"/>
  <c r="J399" i="1"/>
  <c r="E400" i="1"/>
  <c r="J400" i="1"/>
  <c r="E401" i="1"/>
  <c r="J401" i="1"/>
  <c r="E402" i="1"/>
  <c r="J402" i="1"/>
</calcChain>
</file>

<file path=xl/comments1.xml><?xml version="1.0" encoding="utf-8"?>
<comments xmlns="http://schemas.openxmlformats.org/spreadsheetml/2006/main">
  <authors>
    <author>Helen Dakin</author>
    <author xml:space="preserve"> </author>
    <author>hdakin</author>
    <author>Lucy Abel</author>
    <author>herc</author>
  </authors>
  <commentList>
    <comment ref="H15" authorId="0">
      <text>
        <r>
          <rPr>
            <sz val="9"/>
            <color indexed="81"/>
            <rFont val="Tahoma"/>
            <charset val="1"/>
          </rPr>
          <t>The population of patients in the estimation sample. The categories are based on ICD-10 chapters</t>
        </r>
      </text>
    </comment>
    <comment ref="K15" authorId="0">
      <text>
        <r>
          <rPr>
            <b/>
            <sz val="9"/>
            <color indexed="81"/>
            <rFont val="Tahoma"/>
            <family val="2"/>
          </rPr>
          <t>Helen Dakin:</t>
        </r>
        <r>
          <rPr>
            <sz val="9"/>
            <color indexed="81"/>
            <rFont val="Tahoma"/>
            <family val="2"/>
          </rPr>
          <t xml:space="preserve">
Please fill in the fields K-R with the appropriate name of the mapping model used; column J will be filled in automatically later</t>
        </r>
      </text>
    </comment>
    <comment ref="U15" authorId="0">
      <text>
        <r>
          <rPr>
            <b/>
            <sz val="9"/>
            <color indexed="81"/>
            <rFont val="Tahoma"/>
            <family val="2"/>
          </rPr>
          <t>Helen Dakin:</t>
        </r>
        <r>
          <rPr>
            <sz val="9"/>
            <color indexed="81"/>
            <rFont val="Tahoma"/>
            <family val="2"/>
          </rPr>
          <t xml:space="preserve">
Please use this field to briefly record any of the following that you happen to know about, have found in your searches or that were mentioned in the paper or an earlier version of the database:
* external validation of this algorithm by a new paper
* early versions of this paper that have been presented at conferences or published elsewhere
* any links to tools that can be used to calculate predicted utilities
* Any other methodological papers – e.g. assessing impact on cost-utility analysis
This field should include endnote citations in curly brackets</t>
        </r>
      </text>
    </comment>
    <comment ref="V15" authorId="0">
      <text>
        <r>
          <rPr>
            <b/>
            <sz val="9"/>
            <color indexed="81"/>
            <rFont val="Tahoma"/>
            <family val="2"/>
          </rPr>
          <t>Helen Dakin:</t>
        </r>
        <r>
          <rPr>
            <sz val="9"/>
            <color indexed="81"/>
            <rFont val="Tahoma"/>
            <family val="2"/>
          </rPr>
          <t xml:space="preserve">
This field is a copy of the information in column U BUT all endnote citations have been replaced with brief citations to the paper: e.g. "{Adams, 2011 #147}" becomes "Adams, R et al. (2011). Value Health. 14, 921-7."
</t>
        </r>
      </text>
    </comment>
    <comment ref="F17" authorId="0">
      <text>
        <r>
          <rPr>
            <sz val="9"/>
            <color indexed="81"/>
            <rFont val="Tahoma"/>
            <family val="2"/>
          </rPr>
          <t>Used UK EQ-5D crosswalk validation set</t>
        </r>
      </text>
    </comment>
    <comment ref="I20"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K20" authorId="1">
      <text>
        <r>
          <rPr>
            <b/>
            <sz val="8"/>
            <color indexed="81"/>
            <rFont val="Tahoma"/>
            <family val="2"/>
          </rPr>
          <t xml:space="preserve"> :</t>
        </r>
        <r>
          <rPr>
            <sz val="8"/>
            <color indexed="81"/>
            <rFont val="Tahoma"/>
            <family val="2"/>
          </rPr>
          <t xml:space="preserve">
Simply described as "linear model": could be GLM with linear function like Adams 2011</t>
        </r>
      </text>
    </comment>
    <comment ref="I21"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I22"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I23"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I24"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I25"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I26"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I27"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F28" authorId="1">
      <text>
        <r>
          <rPr>
            <b/>
            <sz val="8"/>
            <color indexed="81"/>
            <rFont val="Tahoma"/>
            <family val="2"/>
          </rPr>
          <t xml:space="preserve"> :</t>
        </r>
        <r>
          <rPr>
            <sz val="8"/>
            <color indexed="81"/>
            <rFont val="Tahoma"/>
            <family val="2"/>
          </rPr>
          <t xml:space="preserve">
EQ-5D with revised Ben Craig scoring system</t>
        </r>
      </text>
    </comment>
    <comment ref="I28"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K28" authorId="1">
      <text>
        <r>
          <rPr>
            <b/>
            <sz val="8"/>
            <color indexed="81"/>
            <rFont val="Tahoma"/>
            <family val="2"/>
          </rPr>
          <t xml:space="preserve"> :</t>
        </r>
        <r>
          <rPr>
            <sz val="8"/>
            <color indexed="81"/>
            <rFont val="Tahoma"/>
            <family val="2"/>
          </rPr>
          <t xml:space="preserve">
GLM models done as linear models, which is equivalent to OLS</t>
        </r>
      </text>
    </comment>
    <comment ref="F29" authorId="1">
      <text>
        <r>
          <rPr>
            <b/>
            <sz val="8"/>
            <color indexed="81"/>
            <rFont val="Tahoma"/>
            <family val="2"/>
          </rPr>
          <t xml:space="preserve"> :</t>
        </r>
        <r>
          <rPr>
            <sz val="8"/>
            <color indexed="81"/>
            <rFont val="Tahoma"/>
            <family val="2"/>
          </rPr>
          <t xml:space="preserve">
EQ-5D with revised Ben Craig scoring system</t>
        </r>
      </text>
    </comment>
    <comment ref="I29"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K29" authorId="1">
      <text>
        <r>
          <rPr>
            <b/>
            <sz val="8"/>
            <color indexed="81"/>
            <rFont val="Tahoma"/>
            <family val="2"/>
          </rPr>
          <t xml:space="preserve"> :</t>
        </r>
        <r>
          <rPr>
            <sz val="8"/>
            <color indexed="81"/>
            <rFont val="Tahoma"/>
            <family val="2"/>
          </rPr>
          <t xml:space="preserve">
GLM models done as linear models, which is equivalent to OLS</t>
        </r>
      </text>
    </comment>
    <comment ref="F30" authorId="1">
      <text>
        <r>
          <rPr>
            <b/>
            <sz val="8"/>
            <color indexed="81"/>
            <rFont val="Tahoma"/>
            <family val="2"/>
          </rPr>
          <t xml:space="preserve"> :</t>
        </r>
        <r>
          <rPr>
            <sz val="8"/>
            <color indexed="81"/>
            <rFont val="Tahoma"/>
            <family val="2"/>
          </rPr>
          <t xml:space="preserve">
EQ-5D with revised Ben Craig scoring system</t>
        </r>
      </text>
    </comment>
    <comment ref="I30" authorId="1">
      <text>
        <r>
          <rPr>
            <sz val="8"/>
            <color indexed="81"/>
            <rFont val="Tahoma"/>
            <family val="2"/>
          </rPr>
          <t>Total number of observations is not reported, but could be up to twice as high as the number of patients, as observations of the same patients at baseline and 12 months were used</t>
        </r>
      </text>
    </comment>
    <comment ref="K30" authorId="1">
      <text>
        <r>
          <rPr>
            <b/>
            <sz val="8"/>
            <color indexed="81"/>
            <rFont val="Tahoma"/>
            <family val="2"/>
          </rPr>
          <t xml:space="preserve"> :</t>
        </r>
        <r>
          <rPr>
            <sz val="8"/>
            <color indexed="81"/>
            <rFont val="Tahoma"/>
            <family val="2"/>
          </rPr>
          <t xml:space="preserve">
GLM models done as linear models, which is equivalent to OLS</t>
        </r>
      </text>
    </comment>
    <comment ref="F47" authorId="2">
      <text>
        <r>
          <rPr>
            <b/>
            <sz val="9"/>
            <color indexed="81"/>
            <rFont val="Tahoma"/>
            <family val="2"/>
          </rPr>
          <t>hdakin:</t>
        </r>
        <r>
          <rPr>
            <sz val="9"/>
            <color indexed="81"/>
            <rFont val="Tahoma"/>
            <family val="2"/>
          </rPr>
          <t xml:space="preserve">
Used EQ-5D Dutch tariff but also used US and UK tariff for sensitivity analysis</t>
        </r>
      </text>
    </comment>
    <comment ref="I48" authorId="2">
      <text>
        <r>
          <rPr>
            <b/>
            <sz val="9"/>
            <color indexed="81"/>
            <rFont val="Tahoma"/>
            <family val="2"/>
          </rPr>
          <t>hdakin:</t>
        </r>
        <r>
          <rPr>
            <sz val="9"/>
            <color indexed="81"/>
            <rFont val="Tahoma"/>
            <family val="2"/>
          </rPr>
          <t xml:space="preserve">
AHEAD</t>
        </r>
      </text>
    </comment>
    <comment ref="I49" authorId="2">
      <text>
        <r>
          <rPr>
            <b/>
            <sz val="9"/>
            <color indexed="81"/>
            <rFont val="Tahoma"/>
            <family val="2"/>
          </rPr>
          <t>hdakin:</t>
        </r>
        <r>
          <rPr>
            <sz val="9"/>
            <color indexed="81"/>
            <rFont val="Tahoma"/>
            <family val="2"/>
          </rPr>
          <t xml:space="preserve">
POMACT</t>
        </r>
      </text>
    </comment>
    <comment ref="I50" authorId="2">
      <text>
        <r>
          <rPr>
            <b/>
            <sz val="9"/>
            <color indexed="81"/>
            <rFont val="Tahoma"/>
            <family val="2"/>
          </rPr>
          <t>hdakin:</t>
        </r>
        <r>
          <rPr>
            <sz val="9"/>
            <color indexed="81"/>
            <rFont val="Tahoma"/>
            <family val="2"/>
          </rPr>
          <t xml:space="preserve">
AHEAD</t>
        </r>
      </text>
    </comment>
    <comment ref="I51" authorId="2">
      <text>
        <r>
          <rPr>
            <b/>
            <sz val="9"/>
            <color indexed="81"/>
            <rFont val="Tahoma"/>
            <family val="2"/>
          </rPr>
          <t>hdakin:</t>
        </r>
        <r>
          <rPr>
            <sz val="9"/>
            <color indexed="81"/>
            <rFont val="Tahoma"/>
            <family val="2"/>
          </rPr>
          <t xml:space="preserve">
IAPT</t>
        </r>
      </text>
    </comment>
    <comment ref="I52" authorId="2">
      <text>
        <r>
          <rPr>
            <b/>
            <sz val="9"/>
            <color indexed="81"/>
            <rFont val="Tahoma"/>
            <family val="2"/>
          </rPr>
          <t>hdakin:</t>
        </r>
        <r>
          <rPr>
            <sz val="9"/>
            <color indexed="81"/>
            <rFont val="Tahoma"/>
            <family val="2"/>
          </rPr>
          <t xml:space="preserve">
IAPT</t>
        </r>
      </text>
    </comment>
    <comment ref="I53" authorId="2">
      <text>
        <r>
          <rPr>
            <b/>
            <sz val="9"/>
            <color indexed="81"/>
            <rFont val="Tahoma"/>
            <family val="2"/>
          </rPr>
          <t>hdakin:</t>
        </r>
        <r>
          <rPr>
            <sz val="9"/>
            <color indexed="81"/>
            <rFont val="Tahoma"/>
            <family val="2"/>
          </rPr>
          <t xml:space="preserve">
IAPT</t>
        </r>
      </text>
    </comment>
    <comment ref="I54" authorId="2">
      <text>
        <r>
          <rPr>
            <b/>
            <sz val="9"/>
            <color indexed="81"/>
            <rFont val="Tahoma"/>
            <family val="2"/>
          </rPr>
          <t>hdakin:</t>
        </r>
        <r>
          <rPr>
            <sz val="9"/>
            <color indexed="81"/>
            <rFont val="Tahoma"/>
            <family val="2"/>
          </rPr>
          <t xml:space="preserve">
IAPT</t>
        </r>
      </text>
    </comment>
    <comment ref="E55" authorId="2">
      <text>
        <r>
          <rPr>
            <b/>
            <sz val="9"/>
            <color indexed="81"/>
            <rFont val="Tahoma"/>
            <family val="2"/>
          </rPr>
          <t>hdakin:</t>
        </r>
        <r>
          <rPr>
            <sz val="9"/>
            <color indexed="81"/>
            <rFont val="Tahoma"/>
            <family val="2"/>
          </rPr>
          <t xml:space="preserve">
Coefficients not reported in the monograph</t>
        </r>
      </text>
    </comment>
    <comment ref="I55" authorId="2">
      <text>
        <r>
          <rPr>
            <b/>
            <sz val="9"/>
            <color indexed="81"/>
            <rFont val="Tahoma"/>
            <family val="2"/>
          </rPr>
          <t>hdakin:</t>
        </r>
        <r>
          <rPr>
            <sz val="9"/>
            <color indexed="81"/>
            <rFont val="Tahoma"/>
            <family val="2"/>
          </rPr>
          <t xml:space="preserve">
EMPIRIC</t>
        </r>
      </text>
    </comment>
    <comment ref="I56" authorId="1">
      <text>
        <r>
          <rPr>
            <b/>
            <sz val="8"/>
            <color indexed="81"/>
            <rFont val="Tahoma"/>
            <family val="2"/>
          </rPr>
          <t xml:space="preserve"> :</t>
        </r>
        <r>
          <rPr>
            <sz val="8"/>
            <color indexed="81"/>
            <rFont val="Tahoma"/>
            <family val="2"/>
          </rPr>
          <t xml:space="preserve">
Estimated: total sample of 375, with two-thirds of patients used in estimation sample</t>
        </r>
      </text>
    </comment>
    <comment ref="I57" authorId="1">
      <text>
        <r>
          <rPr>
            <b/>
            <sz val="8"/>
            <color indexed="81"/>
            <rFont val="Tahoma"/>
            <family val="2"/>
          </rPr>
          <t xml:space="preserve"> :</t>
        </r>
        <r>
          <rPr>
            <sz val="8"/>
            <color indexed="81"/>
            <rFont val="Tahoma"/>
            <family val="2"/>
          </rPr>
          <t xml:space="preserve">
Not clearly stated. Used number of patients with EQ-5D as proxy</t>
        </r>
      </text>
    </comment>
    <comment ref="I58" authorId="1">
      <text>
        <r>
          <rPr>
            <b/>
            <sz val="8"/>
            <color indexed="81"/>
            <rFont val="Tahoma"/>
            <family val="2"/>
          </rPr>
          <t xml:space="preserve"> :</t>
        </r>
        <r>
          <rPr>
            <sz val="8"/>
            <color indexed="81"/>
            <rFont val="Tahoma"/>
            <family val="2"/>
          </rPr>
          <t xml:space="preserve">
Not clearly stated. Used number of patients with SF-6D as proxy</t>
        </r>
      </text>
    </comment>
    <comment ref="R59" authorId="1">
      <text>
        <r>
          <rPr>
            <sz val="8"/>
            <color indexed="81"/>
            <rFont val="Tahoma"/>
            <family val="2"/>
          </rPr>
          <t>Estimated using restricted maximum likelihood</t>
        </r>
      </text>
    </comment>
    <comment ref="R60" authorId="1">
      <text>
        <r>
          <rPr>
            <sz val="8"/>
            <color indexed="81"/>
            <rFont val="Tahoma"/>
            <family val="2"/>
          </rPr>
          <t>Estimated using restricted maximum likelihood</t>
        </r>
      </text>
    </comment>
    <comment ref="R61" authorId="1">
      <text>
        <r>
          <rPr>
            <sz val="8"/>
            <color indexed="81"/>
            <rFont val="Tahoma"/>
            <family val="2"/>
          </rPr>
          <t>Estimated using restricted maximum likelihood</t>
        </r>
      </text>
    </comment>
    <comment ref="R62" authorId="1">
      <text>
        <r>
          <rPr>
            <sz val="8"/>
            <color indexed="81"/>
            <rFont val="Tahoma"/>
            <family val="2"/>
          </rPr>
          <t>Estimated using restricted maximum likelihood</t>
        </r>
      </text>
    </comment>
    <comment ref="I63" authorId="2">
      <text>
        <r>
          <rPr>
            <b/>
            <sz val="9"/>
            <color indexed="81"/>
            <rFont val="Tahoma"/>
            <family val="2"/>
          </rPr>
          <t>hdakin:</t>
        </r>
        <r>
          <rPr>
            <sz val="9"/>
            <color indexed="81"/>
            <rFont val="Tahoma"/>
            <family val="2"/>
          </rPr>
          <t xml:space="preserve">
number of observations not clearly stated; some of these patients had missing data.</t>
        </r>
      </text>
    </comment>
    <comment ref="B66" authorId="2">
      <text>
        <r>
          <rPr>
            <b/>
            <sz val="9"/>
            <color indexed="81"/>
            <rFont val="Tahoma"/>
            <family val="2"/>
          </rPr>
          <t>hdakin:</t>
        </r>
        <r>
          <rPr>
            <sz val="9"/>
            <color indexed="81"/>
            <rFont val="Tahoma"/>
            <family val="2"/>
          </rPr>
          <t xml:space="preserve">
Page numbers not yet available</t>
        </r>
      </text>
    </comment>
    <comment ref="F81" authorId="3">
      <text>
        <r>
          <rPr>
            <b/>
            <sz val="9"/>
            <color indexed="81"/>
            <rFont val="Tahoma"/>
            <family val="2"/>
          </rPr>
          <t>Lucy Abel:</t>
        </r>
        <r>
          <rPr>
            <sz val="9"/>
            <color indexed="81"/>
            <rFont val="Tahoma"/>
            <family val="2"/>
          </rPr>
          <t xml:space="preserve">
Used Spanish Tariffs</t>
        </r>
      </text>
    </comment>
    <comment ref="F84" authorId="2">
      <text>
        <r>
          <rPr>
            <b/>
            <sz val="9"/>
            <color indexed="81"/>
            <rFont val="Tahoma"/>
            <family val="2"/>
          </rPr>
          <t>hdakin:</t>
        </r>
        <r>
          <rPr>
            <sz val="9"/>
            <color indexed="81"/>
            <rFont val="Tahoma"/>
            <family val="2"/>
          </rPr>
          <t xml:space="preserve">
English and Chinse version of FACT-B v4 were used. Experimental English and Chinese version of EQ-5D-5L was used, and utility obtained by mapping from EQ-5D-3L utilities (Japanese and UK tariff).
Used van Hout crosswalk value set</t>
        </r>
      </text>
    </comment>
    <comment ref="F92" authorId="3">
      <text>
        <r>
          <rPr>
            <b/>
            <sz val="9"/>
            <color indexed="81"/>
            <rFont val="Tahoma"/>
            <family val="2"/>
          </rPr>
          <t>Lucy Abel:</t>
        </r>
        <r>
          <rPr>
            <sz val="9"/>
            <color indexed="81"/>
            <rFont val="Tahoma"/>
            <family val="2"/>
          </rPr>
          <t xml:space="preserve">
US value set</t>
        </r>
      </text>
    </comment>
    <comment ref="I93" authorId="1">
      <text>
        <r>
          <rPr>
            <sz val="8"/>
            <color indexed="81"/>
            <rFont val="Tahoma"/>
            <family val="2"/>
          </rPr>
          <t>Unclear from the paper: 798 patients with EQ-5D recorded in Table 1, although it is unclear whether all of these had QLQ-C30 and the text suggests that there were an average of 3.97 observations for 220 patients</t>
        </r>
      </text>
    </comment>
    <comment ref="F95" authorId="0">
      <text>
        <r>
          <rPr>
            <b/>
            <sz val="9"/>
            <color indexed="81"/>
            <rFont val="Tahoma"/>
            <charset val="1"/>
          </rPr>
          <t>Helen Dakin:</t>
        </r>
        <r>
          <rPr>
            <sz val="9"/>
            <color indexed="81"/>
            <rFont val="Tahoma"/>
            <charset val="1"/>
          </rPr>
          <t xml:space="preserve">
Canadian values</t>
        </r>
      </text>
    </comment>
    <comment ref="L97" authorId="1">
      <text>
        <r>
          <rPr>
            <b/>
            <sz val="8"/>
            <color indexed="81"/>
            <rFont val="Tahoma"/>
            <family val="2"/>
          </rPr>
          <t xml:space="preserve"> :</t>
        </r>
        <r>
          <rPr>
            <sz val="8"/>
            <color indexed="81"/>
            <rFont val="Tahoma"/>
            <family val="2"/>
          </rPr>
          <t xml:space="preserve">
(gamma family; log-link; fractional logit)</t>
        </r>
      </text>
    </comment>
    <comment ref="F98" authorId="2">
      <text>
        <r>
          <rPr>
            <b/>
            <sz val="9"/>
            <color indexed="81"/>
            <rFont val="Tahoma"/>
            <family val="2"/>
          </rPr>
          <t>hdakin:</t>
        </r>
        <r>
          <rPr>
            <sz val="9"/>
            <color indexed="81"/>
            <rFont val="Tahoma"/>
            <family val="2"/>
          </rPr>
          <t xml:space="preserve">
German TTO EQ-5D tariff &amp; European VAS tariff</t>
        </r>
      </text>
    </comment>
    <comment ref="F99" authorId="2">
      <text>
        <r>
          <rPr>
            <b/>
            <sz val="9"/>
            <color indexed="81"/>
            <rFont val="Tahoma"/>
            <family val="2"/>
          </rPr>
          <t>hdakin:</t>
        </r>
        <r>
          <rPr>
            <sz val="9"/>
            <color indexed="81"/>
            <rFont val="Tahoma"/>
            <family val="2"/>
          </rPr>
          <t xml:space="preserve">
German TTO EQ-5D tariff &amp; European VAS tariff</t>
        </r>
      </text>
    </comment>
    <comment ref="R100" authorId="0">
      <text>
        <r>
          <rPr>
            <b/>
            <sz val="9"/>
            <color indexed="81"/>
            <rFont val="Tahoma"/>
            <charset val="1"/>
          </rPr>
          <t>Helen Dakin:</t>
        </r>
        <r>
          <rPr>
            <sz val="9"/>
            <color indexed="81"/>
            <rFont val="Tahoma"/>
            <charset val="1"/>
          </rPr>
          <t xml:space="preserve">
ALDVMM-2, ALDVMM-3</t>
        </r>
      </text>
    </comment>
    <comment ref="I103" authorId="2">
      <text>
        <r>
          <rPr>
            <b/>
            <sz val="8"/>
            <color indexed="81"/>
            <rFont val="Tahoma"/>
            <family val="2"/>
          </rPr>
          <t>hdakin:</t>
        </r>
        <r>
          <rPr>
            <sz val="8"/>
            <color indexed="81"/>
            <rFont val="Tahoma"/>
            <family val="2"/>
          </rPr>
          <t xml:space="preserve">
22,931 observations of around 3000 patients</t>
        </r>
      </text>
    </comment>
    <comment ref="E108" authorId="2">
      <text>
        <r>
          <rPr>
            <b/>
            <sz val="9"/>
            <color indexed="81"/>
            <rFont val="Tahoma"/>
            <family val="2"/>
          </rPr>
          <t>hdakin:</t>
        </r>
        <r>
          <rPr>
            <sz val="9"/>
            <color indexed="81"/>
            <rFont val="Tahoma"/>
            <family val="2"/>
          </rPr>
          <t xml:space="preserve">
Used an early version of the EQ-5D-5L value set for England Devlin, N., &amp; van Hout, B. (2014). An EQ-5D-5L value set for England. Office of Health Economics (OHE), London. http://www.slideshare.net/ScHARR-HEDS/ohe-seminar-5-l-value-set-oct-30-2014-final-version-031114-1.</t>
        </r>
      </text>
    </comment>
    <comment ref="F109" authorId="2">
      <text>
        <r>
          <rPr>
            <b/>
            <sz val="9"/>
            <color indexed="81"/>
            <rFont val="Tahoma"/>
            <family val="2"/>
          </rPr>
          <t>hdakin:</t>
        </r>
        <r>
          <rPr>
            <sz val="9"/>
            <color indexed="81"/>
            <rFont val="Tahoma"/>
            <family val="2"/>
          </rPr>
          <t xml:space="preserve">
Used an early version of the EQ-5D-5L value set for England Devlin, N., &amp; van Hout, B. (2014). An EQ-5D-5L value set for England. Office of Health Economics (OHE), London. http://www.slideshare.net/ScHARR-HEDS/ohe-seminar-5-l-value-set-oct-30-2014-final-version-031114-1.</t>
        </r>
      </text>
    </comment>
    <comment ref="F110" authorId="2">
      <text>
        <r>
          <rPr>
            <b/>
            <sz val="9"/>
            <color indexed="81"/>
            <rFont val="Tahoma"/>
            <family val="2"/>
          </rPr>
          <t>hdakin:</t>
        </r>
        <r>
          <rPr>
            <sz val="9"/>
            <color indexed="81"/>
            <rFont val="Tahoma"/>
            <family val="2"/>
          </rPr>
          <t xml:space="preserve">
Used an early version of the EQ-5D-5L value set for England Devlin, N., &amp; van Hout, B. (2014). An EQ-5D-5L value set for England. Office of Health Economics (OHE), London. http://www.slideshare.net/ScHARR-HEDS/ohe-seminar-5-l-value-set-oct-30-2014-final-version-031114-1.</t>
        </r>
      </text>
    </comment>
    <comment ref="F111" authorId="2">
      <text>
        <r>
          <rPr>
            <b/>
            <sz val="9"/>
            <color indexed="81"/>
            <rFont val="Tahoma"/>
            <family val="2"/>
          </rPr>
          <t>hdakin:</t>
        </r>
        <r>
          <rPr>
            <sz val="9"/>
            <color indexed="81"/>
            <rFont val="Tahoma"/>
            <family val="2"/>
          </rPr>
          <t xml:space="preserve">
Used an early version of the EQ-5D-5L value set for England Devlin, N., &amp; van Hout, B. (2014). An EQ-5D-5L value set for England. Office of Health Economics (OHE), London. http://www.slideshare.net/ScHARR-HEDS/ohe-seminar-5-l-value-set-oct-30-2014-final-version-031114-1.</t>
        </r>
      </text>
    </comment>
    <comment ref="F114" authorId="3">
      <text>
        <r>
          <rPr>
            <b/>
            <sz val="9"/>
            <color indexed="81"/>
            <rFont val="Tahoma"/>
            <family val="2"/>
          </rPr>
          <t>Lucy Abel:</t>
        </r>
        <r>
          <rPr>
            <sz val="9"/>
            <color indexed="81"/>
            <rFont val="Tahoma"/>
            <family val="2"/>
          </rPr>
          <t xml:space="preserve">
Mapped onto 8 different country-specifical value sets (England, Netherlands, Spain, Canada, China, Japan, Korea, Uruguay)</t>
        </r>
      </text>
    </comment>
    <comment ref="D120" authorId="1">
      <text>
        <r>
          <rPr>
            <b/>
            <sz val="8"/>
            <color indexed="81"/>
            <rFont val="Tahoma"/>
            <family val="2"/>
          </rPr>
          <t xml:space="preserve"> :</t>
        </r>
        <r>
          <rPr>
            <sz val="8"/>
            <color indexed="81"/>
            <rFont val="Tahoma"/>
            <family val="2"/>
          </rPr>
          <t xml:space="preserve">
"In the survey, patients were asked to characterize the
severity of their pain on a scale of 0–100 (where 0 represents
no pain at all and 100 represents the greatest pain
imaginable) for four different aspects of pain. These scores
were averaged and divided by 10 to produce a pain score on
the 0–10 scale."</t>
        </r>
      </text>
    </comment>
    <comment ref="I120" authorId="1">
      <text>
        <r>
          <rPr>
            <b/>
            <sz val="8"/>
            <color indexed="81"/>
            <rFont val="Tahoma"/>
            <family val="2"/>
          </rPr>
          <t xml:space="preserve"> :</t>
        </r>
        <r>
          <rPr>
            <sz val="8"/>
            <color indexed="81"/>
            <rFont val="Tahoma"/>
            <family val="2"/>
          </rPr>
          <t xml:space="preserve">
Survey of 284 patients; although it is not explicitly stated, I am assuming that patients were only surveyed at one timepoint and that all 284 gave complete responses</t>
        </r>
      </text>
    </comment>
    <comment ref="I126" authorId="1">
      <text>
        <r>
          <rPr>
            <b/>
            <sz val="8"/>
            <color indexed="81"/>
            <rFont val="Tahoma"/>
            <family val="2"/>
          </rPr>
          <t xml:space="preserve"> :</t>
        </r>
        <r>
          <rPr>
            <sz val="8"/>
            <color indexed="81"/>
            <rFont val="Tahoma"/>
            <family val="2"/>
          </rPr>
          <t xml:space="preserve">
Approximate figure: 50% of the 2842 patients were included in the estimation sample</t>
        </r>
      </text>
    </comment>
    <comment ref="I127" authorId="1">
      <text>
        <r>
          <rPr>
            <b/>
            <sz val="8"/>
            <color indexed="81"/>
            <rFont val="Tahoma"/>
            <family val="2"/>
          </rPr>
          <t xml:space="preserve"> :</t>
        </r>
        <r>
          <rPr>
            <sz val="8"/>
            <color indexed="81"/>
            <rFont val="Tahoma"/>
            <family val="2"/>
          </rPr>
          <t xml:space="preserve">
Estimated as 70% of full sample: exact size not stated</t>
        </r>
      </text>
    </comment>
    <comment ref="Q127" authorId="1">
      <text>
        <r>
          <rPr>
            <b/>
            <sz val="8"/>
            <color indexed="81"/>
            <rFont val="Tahoma"/>
            <family val="2"/>
          </rPr>
          <t xml:space="preserve"> :</t>
        </r>
        <r>
          <rPr>
            <sz val="8"/>
            <color indexed="81"/>
            <rFont val="Tahoma"/>
            <family val="2"/>
          </rPr>
          <t xml:space="preserve">
ologit</t>
        </r>
      </text>
    </comment>
    <comment ref="N132" authorId="1">
      <text>
        <r>
          <rPr>
            <b/>
            <sz val="8"/>
            <color indexed="81"/>
            <rFont val="Tahoma"/>
            <family val="2"/>
          </rPr>
          <t xml:space="preserve"> :</t>
        </r>
        <r>
          <rPr>
            <sz val="8"/>
            <color indexed="81"/>
            <rFont val="Tahoma"/>
            <family val="2"/>
          </rPr>
          <t xml:space="preserve">
"data were divided into two groups by EQ-5D score, and all model specifications tested on both groups"</t>
        </r>
      </text>
    </comment>
    <comment ref="R132" authorId="1">
      <text>
        <r>
          <rPr>
            <b/>
            <sz val="8"/>
            <color indexed="81"/>
            <rFont val="Tahoma"/>
            <family val="2"/>
          </rPr>
          <t xml:space="preserve"> :</t>
        </r>
        <r>
          <rPr>
            <sz val="8"/>
            <color indexed="81"/>
            <rFont val="Tahoma"/>
            <family val="2"/>
          </rPr>
          <t xml:space="preserve">
Estimated separate models for people with EQ-5D scores: &lt; 0.390; ≥ 0.390 and ≤ 0.895; &gt; 0.895</t>
        </r>
      </text>
    </comment>
    <comment ref="I135" authorId="2">
      <text>
        <r>
          <rPr>
            <sz val="9"/>
            <color indexed="81"/>
            <rFont val="Tahoma"/>
            <family val="2"/>
          </rPr>
          <t>Number of observations in the estimation model not explicitly stated. 192 patients reported EQ-5D utility and it is assumed that all of these had complete data on other variables.</t>
        </r>
      </text>
    </comment>
    <comment ref="K135" authorId="2">
      <text>
        <r>
          <rPr>
            <sz val="9"/>
            <color indexed="81"/>
            <rFont val="Tahoma"/>
            <family val="2"/>
          </rPr>
          <t>Assumed: described as simple linear regression and stepwise multiple regression</t>
        </r>
      </text>
    </comment>
    <comment ref="I136" authorId="2">
      <text>
        <r>
          <rPr>
            <sz val="9"/>
            <color indexed="81"/>
            <rFont val="Tahoma"/>
            <family val="2"/>
          </rPr>
          <t>Number of observations in the estimation model not explicitly stated. 192 patients reported EQ-5D utility and it is assumed that all of these had complete data on other variables.</t>
        </r>
      </text>
    </comment>
    <comment ref="K136" authorId="2">
      <text>
        <r>
          <rPr>
            <sz val="9"/>
            <color indexed="81"/>
            <rFont val="Tahoma"/>
            <family val="2"/>
          </rPr>
          <t>Assumed: described as simple linear regression and stepwise multiple regression</t>
        </r>
      </text>
    </comment>
    <comment ref="I139" authorId="1">
      <text>
        <r>
          <rPr>
            <sz val="8"/>
            <color indexed="81"/>
            <rFont val="Tahoma"/>
            <family val="2"/>
          </rPr>
          <t>Number of observations is unclear, although up to 5 observations per patient were included.</t>
        </r>
      </text>
    </comment>
    <comment ref="P139" authorId="1">
      <text>
        <r>
          <rPr>
            <sz val="8"/>
            <color indexed="81"/>
            <rFont val="Tahoma"/>
            <family val="2"/>
          </rPr>
          <t>Also evaluated an adjusted form of tobit (Random effects adjusted limited dependent variable model), whereby predictions &gt;0.883 are set to 1</t>
        </r>
      </text>
    </comment>
    <comment ref="R139" authorId="1">
      <text>
        <r>
          <rPr>
            <sz val="8"/>
            <color indexed="81"/>
            <rFont val="Tahoma"/>
            <family val="2"/>
          </rPr>
          <t>With adjustment of predictions to allow for discontinuous range of utilities, whereby predictions &gt;0.883 are set to 1</t>
        </r>
      </text>
    </comment>
    <comment ref="I142" authorId="1">
      <text>
        <r>
          <rPr>
            <b/>
            <sz val="8"/>
            <color indexed="81"/>
            <rFont val="Tahoma"/>
            <family val="2"/>
          </rPr>
          <t xml:space="preserve"> :</t>
        </r>
        <r>
          <rPr>
            <sz val="8"/>
            <color indexed="81"/>
            <rFont val="Tahoma"/>
            <family val="2"/>
          </rPr>
          <t xml:space="preserve">
90% estimation sample, with cross-validation</t>
        </r>
      </text>
    </comment>
    <comment ref="I145" authorId="1">
      <text>
        <r>
          <rPr>
            <b/>
            <sz val="8"/>
            <color indexed="81"/>
            <rFont val="Tahoma"/>
            <family val="2"/>
          </rPr>
          <t xml:space="preserve"> :</t>
        </r>
        <r>
          <rPr>
            <sz val="8"/>
            <color indexed="81"/>
            <rFont val="Tahoma"/>
            <family val="2"/>
          </rPr>
          <t xml:space="preserve">
Recruited 172 patients. Did cross-validation in which models were estimated on 90% of the sample, although it appears that model coefficients were estimated on the whole sample</t>
        </r>
      </text>
    </comment>
    <comment ref="E149" authorId="0">
      <text>
        <r>
          <rPr>
            <sz val="9"/>
            <color indexed="81"/>
            <rFont val="Tahoma"/>
            <family val="2"/>
          </rPr>
          <t>OPQoL-Brief is derived from the original 35-item OPQoL questionnaire
(OPQoL-35)</t>
        </r>
      </text>
    </comment>
    <comment ref="F149" authorId="0">
      <text>
        <r>
          <rPr>
            <b/>
            <sz val="9"/>
            <color indexed="81"/>
            <rFont val="Tahoma"/>
            <family val="2"/>
          </rPr>
          <t>Helen Dakin:</t>
        </r>
        <r>
          <rPr>
            <sz val="9"/>
            <color indexed="81"/>
            <rFont val="Tahoma"/>
            <family val="2"/>
          </rPr>
          <t xml:space="preserve">
Devlin tariff</t>
        </r>
      </text>
    </comment>
    <comment ref="I150" authorId="3">
      <text>
        <r>
          <rPr>
            <b/>
            <sz val="9"/>
            <color indexed="81"/>
            <rFont val="Tahoma"/>
            <family val="2"/>
          </rPr>
          <t>Lucy Abel:</t>
        </r>
        <r>
          <rPr>
            <sz val="9"/>
            <color indexed="81"/>
            <rFont val="Tahoma"/>
            <family val="2"/>
          </rPr>
          <t xml:space="preserve">
Three estimation methods were used, each with a different sample size. 303 is the sample size of method 1.</t>
        </r>
      </text>
    </comment>
    <comment ref="F152" authorId="2">
      <text>
        <r>
          <rPr>
            <b/>
            <sz val="9"/>
            <color indexed="81"/>
            <rFont val="Tahoma"/>
            <family val="2"/>
          </rPr>
          <t>hdakin:</t>
        </r>
        <r>
          <rPr>
            <sz val="9"/>
            <color indexed="81"/>
            <rFont val="Tahoma"/>
            <family val="2"/>
          </rPr>
          <t xml:space="preserve">
Used value set for England:
Devlin N, Shah K, Feng Y, Mulhern B, Hout B. Valuing healthrelated
quality of life: an EQ-5D-5L value set for England.
Research paper 16/01. Office of Health Economics; 2016.</t>
        </r>
      </text>
    </comment>
    <comment ref="N158" authorId="2">
      <text>
        <r>
          <rPr>
            <b/>
            <sz val="9"/>
            <color indexed="81"/>
            <rFont val="Tahoma"/>
            <family val="2"/>
          </rPr>
          <t>hdakin:</t>
        </r>
        <r>
          <rPr>
            <sz val="9"/>
            <color indexed="81"/>
            <rFont val="Tahoma"/>
            <family val="2"/>
          </rPr>
          <t xml:space="preserve">
2nd part comprised GLM on disutility or "reverse EQ-5D")</t>
        </r>
      </text>
    </comment>
    <comment ref="F164" authorId="2">
      <text>
        <r>
          <rPr>
            <b/>
            <sz val="9"/>
            <color indexed="81"/>
            <rFont val="Tahoma"/>
            <family val="2"/>
          </rPr>
          <t>hdakin:</t>
        </r>
        <r>
          <rPr>
            <sz val="9"/>
            <color indexed="81"/>
            <rFont val="Tahoma"/>
            <family val="2"/>
          </rPr>
          <t xml:space="preserve">
Uses van Hout cross-walk value set</t>
        </r>
      </text>
    </comment>
    <comment ref="C167" authorId="0">
      <text>
        <r>
          <rPr>
            <b/>
            <sz val="9"/>
            <color indexed="81"/>
            <rFont val="Tahoma"/>
            <family val="2"/>
          </rPr>
          <t>Helen Dakin:</t>
        </r>
        <r>
          <rPr>
            <sz val="9"/>
            <color indexed="81"/>
            <rFont val="Tahoma"/>
            <family val="2"/>
          </rPr>
          <t xml:space="preserve">
{Khan, 2014 #377}</t>
        </r>
      </text>
    </comment>
    <comment ref="B168" authorId="2">
      <text>
        <r>
          <rPr>
            <b/>
            <sz val="9"/>
            <color indexed="81"/>
            <rFont val="Tahoma"/>
            <family val="2"/>
          </rPr>
          <t>hdakin:</t>
        </r>
        <r>
          <rPr>
            <sz val="9"/>
            <color indexed="81"/>
            <rFont val="Tahoma"/>
            <family val="2"/>
          </rPr>
          <t xml:space="preserve">
{Kharroubi, 2015 #411}</t>
        </r>
      </text>
    </comment>
    <comment ref="F169" authorId="2">
      <text>
        <r>
          <rPr>
            <b/>
            <sz val="9"/>
            <color indexed="81"/>
            <rFont val="Tahoma"/>
            <family val="2"/>
          </rPr>
          <t>hdakin:</t>
        </r>
        <r>
          <rPr>
            <sz val="9"/>
            <color indexed="81"/>
            <rFont val="Tahoma"/>
            <family val="2"/>
          </rPr>
          <t xml:space="preserve">
Korean EQ-5D-3L</t>
        </r>
      </text>
    </comment>
    <comment ref="I169" authorId="2">
      <text>
        <r>
          <rPr>
            <b/>
            <sz val="9"/>
            <color indexed="81"/>
            <rFont val="Tahoma"/>
            <family val="2"/>
          </rPr>
          <t>hdakin:</t>
        </r>
        <r>
          <rPr>
            <sz val="9"/>
            <color indexed="81"/>
            <rFont val="Tahoma"/>
            <family val="2"/>
          </rPr>
          <t xml:space="preserve">
2846 patients: unclear from the paper whether the dataset includes repeated measurements or how much missing data there was</t>
        </r>
      </text>
    </comment>
    <comment ref="F170" authorId="2">
      <text>
        <r>
          <rPr>
            <b/>
            <sz val="9"/>
            <color indexed="81"/>
            <rFont val="Tahoma"/>
            <family val="2"/>
          </rPr>
          <t>hdakin:</t>
        </r>
        <r>
          <rPr>
            <sz val="9"/>
            <color indexed="81"/>
            <rFont val="Tahoma"/>
            <family val="2"/>
          </rPr>
          <t xml:space="preserve">
Korean EQ-5D-3L</t>
        </r>
      </text>
    </comment>
    <comment ref="I170" authorId="2">
      <text>
        <r>
          <rPr>
            <b/>
            <sz val="9"/>
            <color indexed="81"/>
            <rFont val="Tahoma"/>
            <family val="2"/>
          </rPr>
          <t>hdakin:</t>
        </r>
        <r>
          <rPr>
            <sz val="9"/>
            <color indexed="81"/>
            <rFont val="Tahoma"/>
            <family val="2"/>
          </rPr>
          <t xml:space="preserve">
2846 patients: unclear from the paper whether the dataset includes repeated measurements or how much missing data there was</t>
        </r>
      </text>
    </comment>
    <comment ref="F171" authorId="2">
      <text>
        <r>
          <rPr>
            <b/>
            <sz val="9"/>
            <color indexed="81"/>
            <rFont val="Tahoma"/>
            <family val="2"/>
          </rPr>
          <t>hdakin:</t>
        </r>
        <r>
          <rPr>
            <sz val="9"/>
            <color indexed="81"/>
            <rFont val="Tahoma"/>
            <family val="2"/>
          </rPr>
          <t xml:space="preserve">
Korean EQ-5D-3L</t>
        </r>
      </text>
    </comment>
    <comment ref="I171" authorId="2">
      <text>
        <r>
          <rPr>
            <b/>
            <sz val="9"/>
            <color indexed="81"/>
            <rFont val="Tahoma"/>
            <family val="2"/>
          </rPr>
          <t>hdakin:</t>
        </r>
        <r>
          <rPr>
            <sz val="9"/>
            <color indexed="81"/>
            <rFont val="Tahoma"/>
            <family val="2"/>
          </rPr>
          <t xml:space="preserve">
2846 patients: unclear from the paper whether the dataset includes repeated measurements or how much missing data there was</t>
        </r>
      </text>
    </comment>
    <comment ref="F172" authorId="2">
      <text>
        <r>
          <rPr>
            <b/>
            <sz val="9"/>
            <color indexed="81"/>
            <rFont val="Tahoma"/>
            <family val="2"/>
          </rPr>
          <t>hdakin:</t>
        </r>
        <r>
          <rPr>
            <sz val="9"/>
            <color indexed="81"/>
            <rFont val="Tahoma"/>
            <family val="2"/>
          </rPr>
          <t xml:space="preserve">
Korean EQ-5D-3L</t>
        </r>
      </text>
    </comment>
    <comment ref="I172" authorId="2">
      <text>
        <r>
          <rPr>
            <b/>
            <sz val="9"/>
            <color indexed="81"/>
            <rFont val="Tahoma"/>
            <family val="2"/>
          </rPr>
          <t>hdakin:</t>
        </r>
        <r>
          <rPr>
            <sz val="9"/>
            <color indexed="81"/>
            <rFont val="Tahoma"/>
            <family val="2"/>
          </rPr>
          <t xml:space="preserve">
2846 patients: unclear from the paper whether the dataset includes repeated measurements or how much missing data there was</t>
        </r>
      </text>
    </comment>
    <comment ref="C173" authorId="0">
      <text>
        <r>
          <rPr>
            <b/>
            <sz val="9"/>
            <color indexed="81"/>
            <rFont val="Tahoma"/>
            <family val="2"/>
          </rPr>
          <t>Helen Dakin:</t>
        </r>
        <r>
          <rPr>
            <sz val="9"/>
            <color indexed="81"/>
            <rFont val="Tahoma"/>
            <family val="2"/>
          </rPr>
          <t xml:space="preserve">
{Kim, 2014 #413}</t>
        </r>
      </text>
    </comment>
    <comment ref="F173" authorId="2">
      <text>
        <r>
          <rPr>
            <b/>
            <sz val="9"/>
            <color indexed="81"/>
            <rFont val="Tahoma"/>
            <family val="2"/>
          </rPr>
          <t>hdakin:</t>
        </r>
        <r>
          <rPr>
            <sz val="9"/>
            <color indexed="81"/>
            <rFont val="Tahoma"/>
            <family val="2"/>
          </rPr>
          <t xml:space="preserve">
Korean EQ-5D</t>
        </r>
      </text>
    </comment>
    <comment ref="F177" authorId="4">
      <text>
        <r>
          <rPr>
            <b/>
            <sz val="8"/>
            <color indexed="81"/>
            <rFont val="Tahoma"/>
            <family val="2"/>
          </rPr>
          <t>herc:</t>
        </r>
        <r>
          <rPr>
            <sz val="8"/>
            <color indexed="81"/>
            <rFont val="Tahoma"/>
            <family val="2"/>
          </rPr>
          <t xml:space="preserve">
Korean value set</t>
        </r>
      </text>
    </comment>
    <comment ref="C188" authorId="0">
      <text>
        <r>
          <rPr>
            <b/>
            <sz val="9"/>
            <color indexed="81"/>
            <rFont val="Tahoma"/>
            <family val="2"/>
          </rPr>
          <t>Helen Dakin:</t>
        </r>
        <r>
          <rPr>
            <sz val="9"/>
            <color indexed="81"/>
            <rFont val="Tahoma"/>
            <family val="2"/>
          </rPr>
          <t xml:space="preserve">
{Le, 2014 #389}</t>
        </r>
      </text>
    </comment>
    <comment ref="C197" authorId="0">
      <text>
        <r>
          <rPr>
            <b/>
            <sz val="9"/>
            <color indexed="81"/>
            <rFont val="Tahoma"/>
            <family val="2"/>
          </rPr>
          <t>Helen Dakin:</t>
        </r>
        <r>
          <rPr>
            <sz val="9"/>
            <color indexed="81"/>
            <rFont val="Tahoma"/>
            <family val="2"/>
          </rPr>
          <t xml:space="preserve">
{Longworth, 2014 #367}{Longworth, 2013 #357}{Young, 2015 #418}</t>
        </r>
      </text>
    </comment>
    <comment ref="C198" authorId="0">
      <text>
        <r>
          <rPr>
            <b/>
            <sz val="9"/>
            <color indexed="81"/>
            <rFont val="Tahoma"/>
            <family val="2"/>
          </rPr>
          <t>Helen Dakin:</t>
        </r>
        <r>
          <rPr>
            <sz val="9"/>
            <color indexed="81"/>
            <rFont val="Tahoma"/>
            <family val="2"/>
          </rPr>
          <t xml:space="preserve">
{Longworth, 2014 #367}{Longworth, 2013 #357}{Young, 2015 #418}</t>
        </r>
      </text>
    </comment>
    <comment ref="I207" authorId="1">
      <text>
        <r>
          <rPr>
            <b/>
            <sz val="8"/>
            <color indexed="81"/>
            <rFont val="Tahoma"/>
            <family val="2"/>
          </rPr>
          <t xml:space="preserve"> :</t>
        </r>
        <r>
          <rPr>
            <sz val="8"/>
            <color indexed="81"/>
            <rFont val="Tahoma"/>
            <family val="2"/>
          </rPr>
          <t xml:space="preserve">
"three sets of individual patient data were obtained, two that measured ESS and SF-36 profile in the same patients87,151 and one that measured ESS, SF-36 profile and EQ-5D in the same patients.144"
151. Waterhouse JC, Brazier JE, Billings CG, et al. Can
a health status questionnaire demonstrate change
after a two week trial of CPAP treatment? Eur Respir
J 2000;16:S269.
144. Suratt P, Findley L. Effect of nasal CPAP treatment
on automobile driving simulator performance and
on self-reported automobile accidents in subjects
with sleep apnea. Am Rev Respir Dis 1992;145:A169.
87. Pepperell JC, Ramdassingh-Dow S, Crosthwaite
N, Mullins R, Jenkinson C, Stradling JR, et al.
Ambulatory blood pressure after therapeutic and
subtherapeutic nasal continuous positive airway
pressure for obstructive sleep apnoea: a randomised
parallel trial. Lancet 2002;359:204–10.
</t>
        </r>
      </text>
    </comment>
    <comment ref="I209" authorId="1">
      <text>
        <r>
          <rPr>
            <b/>
            <sz val="8"/>
            <color indexed="81"/>
            <rFont val="Tahoma"/>
            <family val="2"/>
          </rPr>
          <t xml:space="preserve"> :</t>
        </r>
        <r>
          <rPr>
            <sz val="8"/>
            <color indexed="81"/>
            <rFont val="Tahoma"/>
            <family val="2"/>
          </rPr>
          <t xml:space="preserve">
Estimated from Table 1</t>
        </r>
      </text>
    </comment>
    <comment ref="F210" authorId="0">
      <text>
        <r>
          <rPr>
            <b/>
            <sz val="9"/>
            <color indexed="81"/>
            <rFont val="Tahoma"/>
            <family val="2"/>
          </rPr>
          <t>Helen Dakin:</t>
        </r>
        <r>
          <rPr>
            <sz val="9"/>
            <color indexed="81"/>
            <rFont val="Tahoma"/>
            <family val="2"/>
          </rPr>
          <t xml:space="preserve">
English (Devlin) and Dutch (Versteegh 2016) EQ-5D tariff</t>
        </r>
      </text>
    </comment>
    <comment ref="E211" authorId="0">
      <text>
        <r>
          <rPr>
            <b/>
            <sz val="9"/>
            <color indexed="81"/>
            <rFont val="Tahoma"/>
            <family val="2"/>
          </rPr>
          <t>Helen Dakin:</t>
        </r>
        <r>
          <rPr>
            <sz val="9"/>
            <color indexed="81"/>
            <rFont val="Tahoma"/>
            <family val="2"/>
          </rPr>
          <t xml:space="preserve">
FAACT is made up of FACT-G and a 12-item Anorexia-Cachexia Subscale (ACS). A model is presented which separates these 2 components, as is a model that simply has the Trial Outcome Index (TOI)</t>
        </r>
      </text>
    </comment>
    <comment ref="F211" authorId="0">
      <text>
        <r>
          <rPr>
            <b/>
            <sz val="9"/>
            <color indexed="81"/>
            <rFont val="Tahoma"/>
            <family val="2"/>
          </rPr>
          <t>Helen Dakin:</t>
        </r>
        <r>
          <rPr>
            <sz val="9"/>
            <color indexed="81"/>
            <rFont val="Tahoma"/>
            <family val="2"/>
          </rPr>
          <t xml:space="preserve">
English (Devlin) and Dutch (Versteegh 2016) EQ-5D tariff</t>
        </r>
      </text>
    </comment>
    <comment ref="E212" authorId="0">
      <text>
        <r>
          <rPr>
            <sz val="9"/>
            <color indexed="81"/>
            <rFont val="Tahoma"/>
            <family val="2"/>
          </rPr>
          <t>FACIT-F comprises the FACT-G and a 13-item Fatigue Subscale. A model is presented which separates these 2 components, as is a model that simply has the Trial Outcome Index (TOI)</t>
        </r>
      </text>
    </comment>
    <comment ref="F212" authorId="0">
      <text>
        <r>
          <rPr>
            <b/>
            <sz val="9"/>
            <color indexed="81"/>
            <rFont val="Tahoma"/>
            <family val="2"/>
          </rPr>
          <t>Helen Dakin:</t>
        </r>
        <r>
          <rPr>
            <sz val="9"/>
            <color indexed="81"/>
            <rFont val="Tahoma"/>
            <family val="2"/>
          </rPr>
          <t xml:space="preserve">
English (Devlin) and Dutch (Versteegh 2016) EQ-5D tariff</t>
        </r>
      </text>
    </comment>
    <comment ref="F213" authorId="2">
      <text>
        <r>
          <rPr>
            <b/>
            <sz val="9"/>
            <color indexed="81"/>
            <rFont val="Tahoma"/>
            <family val="2"/>
          </rPr>
          <t>hdakin:</t>
        </r>
        <r>
          <rPr>
            <sz val="9"/>
            <color indexed="81"/>
            <rFont val="Tahoma"/>
            <family val="2"/>
          </rPr>
          <t xml:space="preserve">
US tariff</t>
        </r>
      </text>
    </comment>
    <comment ref="F214" authorId="2">
      <text>
        <r>
          <rPr>
            <b/>
            <sz val="9"/>
            <color indexed="81"/>
            <rFont val="Tahoma"/>
            <family val="2"/>
          </rPr>
          <t>hdakin:</t>
        </r>
        <r>
          <rPr>
            <sz val="9"/>
            <color indexed="81"/>
            <rFont val="Tahoma"/>
            <family val="2"/>
          </rPr>
          <t xml:space="preserve">
EQ-5D-5L and mapping between EQ-5D-3L UK tariff was used. Multi country sample. </t>
        </r>
      </text>
    </comment>
    <comment ref="D228" authorId="0">
      <text>
        <r>
          <rPr>
            <sz val="9"/>
            <color indexed="81"/>
            <rFont val="Tahoma"/>
            <charset val="1"/>
          </rPr>
          <t>Disease Activity in PsA  (DAPsA)
Health assessment questionnaire (HAQ)</t>
        </r>
      </text>
    </comment>
    <comment ref="D229" authorId="0">
      <text>
        <r>
          <rPr>
            <sz val="9"/>
            <color indexed="81"/>
            <rFont val="Tahoma"/>
            <charset val="1"/>
          </rPr>
          <t>Clinical Disease Activity in PsA without C-reactive protein (cDAPsA)
Health assessment questionnaire (HAQ)</t>
        </r>
      </text>
    </comment>
    <comment ref="D230" authorId="0">
      <text>
        <r>
          <rPr>
            <sz val="9"/>
            <color indexed="81"/>
            <rFont val="Tahoma"/>
            <charset val="1"/>
          </rPr>
          <t>Disease Activity in PsA  (DAPsA)
Health assessment questionnaire (HAQ)</t>
        </r>
      </text>
    </comment>
    <comment ref="D231" authorId="0">
      <text>
        <r>
          <rPr>
            <sz val="9"/>
            <color indexed="81"/>
            <rFont val="Tahoma"/>
            <charset val="1"/>
          </rPr>
          <t>Clinical Disease Activity in PsA without C-reactive protein (cDAPsA)
Health assessment questionnaire (HAQ)</t>
        </r>
      </text>
    </comment>
    <comment ref="Q236" authorId="0">
      <text>
        <r>
          <rPr>
            <b/>
            <sz val="9"/>
            <color indexed="81"/>
            <rFont val="Tahoma"/>
            <charset val="1"/>
          </rPr>
          <t>Helen Dakin:</t>
        </r>
        <r>
          <rPr>
            <sz val="9"/>
            <color indexed="81"/>
            <rFont val="Tahoma"/>
            <charset val="1"/>
          </rPr>
          <t xml:space="preserve">
response mapping with multinomial logistic regression</t>
        </r>
      </text>
    </comment>
    <comment ref="C241" authorId="0">
      <text>
        <r>
          <rPr>
            <b/>
            <sz val="9"/>
            <color indexed="81"/>
            <rFont val="Tahoma"/>
            <family val="2"/>
          </rPr>
          <t>Helen Dakin:</t>
        </r>
        <r>
          <rPr>
            <sz val="9"/>
            <color indexed="81"/>
            <rFont val="Tahoma"/>
            <family val="2"/>
          </rPr>
          <t xml:space="preserve">
{Oddershede, 2014 #368}</t>
        </r>
      </text>
    </comment>
    <comment ref="F241" authorId="2">
      <text>
        <r>
          <rPr>
            <b/>
            <sz val="9"/>
            <color indexed="81"/>
            <rFont val="Tahoma"/>
            <family val="2"/>
          </rPr>
          <t>hdakin:</t>
        </r>
        <r>
          <rPr>
            <sz val="9"/>
            <color indexed="81"/>
            <rFont val="Tahoma"/>
            <family val="2"/>
          </rPr>
          <t xml:space="preserve">
Danish time trade-off tariff</t>
        </r>
      </text>
    </comment>
    <comment ref="I242" authorId="1">
      <text>
        <r>
          <rPr>
            <b/>
            <sz val="8"/>
            <color indexed="81"/>
            <rFont val="Tahoma"/>
            <family val="2"/>
          </rPr>
          <t xml:space="preserve"> :</t>
        </r>
        <r>
          <rPr>
            <sz val="8"/>
            <color indexed="81"/>
            <rFont val="Tahoma"/>
            <family val="2"/>
          </rPr>
          <t xml:space="preserve">
Estimate: don't report number of patients in combined model, but say that: 
Data were collected from 512 patients before undergoing hip replacement and from 444 patients 6 months after surgery. There were 37 missing values for the OHS and 23 missing values for the EQ-5D.
</t>
        </r>
      </text>
    </comment>
    <comment ref="F244" authorId="0">
      <text>
        <r>
          <rPr>
            <b/>
            <sz val="9"/>
            <color indexed="81"/>
            <rFont val="Tahoma"/>
            <charset val="1"/>
          </rPr>
          <t>Helen Dakin:</t>
        </r>
        <r>
          <rPr>
            <sz val="9"/>
            <color indexed="81"/>
            <rFont val="Tahoma"/>
            <charset val="1"/>
          </rPr>
          <t xml:space="preserve">
South Korean 3L value set</t>
        </r>
      </text>
    </comment>
    <comment ref="Q247" authorId="0">
      <text>
        <r>
          <rPr>
            <b/>
            <sz val="9"/>
            <color indexed="81"/>
            <rFont val="Tahoma"/>
            <charset val="1"/>
          </rPr>
          <t>Helen Dakin:</t>
        </r>
        <r>
          <rPr>
            <sz val="9"/>
            <color indexed="81"/>
            <rFont val="Tahoma"/>
            <charset val="1"/>
          </rPr>
          <t xml:space="preserve">
 using multivariate ordered probit</t>
        </r>
      </text>
    </comment>
    <comment ref="C257" authorId="0">
      <text>
        <r>
          <rPr>
            <b/>
            <sz val="9"/>
            <color indexed="81"/>
            <rFont val="Tahoma"/>
            <family val="2"/>
          </rPr>
          <t>Helen Dakin:</t>
        </r>
        <r>
          <rPr>
            <sz val="9"/>
            <color indexed="81"/>
            <rFont val="Tahoma"/>
            <family val="2"/>
          </rPr>
          <t xml:space="preserve">
{Proskorovsky, 2014 #382}</t>
        </r>
      </text>
    </comment>
    <comment ref="C258" authorId="0">
      <text>
        <r>
          <rPr>
            <b/>
            <sz val="9"/>
            <color indexed="81"/>
            <rFont val="Tahoma"/>
            <family val="2"/>
          </rPr>
          <t>Helen Dakin:</t>
        </r>
        <r>
          <rPr>
            <sz val="9"/>
            <color indexed="81"/>
            <rFont val="Tahoma"/>
            <family val="2"/>
          </rPr>
          <t xml:space="preserve">
{Proskorovsky, 2014 #382}</t>
        </r>
      </text>
    </comment>
    <comment ref="F260" authorId="2">
      <text>
        <r>
          <rPr>
            <b/>
            <sz val="9"/>
            <color indexed="81"/>
            <rFont val="Tahoma"/>
            <family val="2"/>
          </rPr>
          <t>hdakin:</t>
        </r>
        <r>
          <rPr>
            <sz val="9"/>
            <color indexed="81"/>
            <rFont val="Tahoma"/>
            <family val="2"/>
          </rPr>
          <t xml:space="preserve">
Used the van Hout crosswalk value set</t>
        </r>
      </text>
    </comment>
    <comment ref="I260"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261" authorId="2">
      <text>
        <r>
          <rPr>
            <b/>
            <sz val="9"/>
            <color indexed="81"/>
            <rFont val="Tahoma"/>
            <family val="2"/>
          </rPr>
          <t>hdakin:</t>
        </r>
        <r>
          <rPr>
            <sz val="9"/>
            <color indexed="81"/>
            <rFont val="Tahoma"/>
            <family val="2"/>
          </rPr>
          <t xml:space="preserve">
Used the van Hout crosswalk value set</t>
        </r>
      </text>
    </comment>
    <comment ref="I261"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262" authorId="2">
      <text>
        <r>
          <rPr>
            <b/>
            <sz val="9"/>
            <color indexed="81"/>
            <rFont val="Tahoma"/>
            <family val="2"/>
          </rPr>
          <t>hdakin:</t>
        </r>
        <r>
          <rPr>
            <sz val="9"/>
            <color indexed="81"/>
            <rFont val="Tahoma"/>
            <family val="2"/>
          </rPr>
          <t xml:space="preserve">
Used the van Hout crosswalk value set</t>
        </r>
      </text>
    </comment>
    <comment ref="I262"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263" authorId="2">
      <text>
        <r>
          <rPr>
            <b/>
            <sz val="9"/>
            <color indexed="81"/>
            <rFont val="Tahoma"/>
            <family val="2"/>
          </rPr>
          <t>hdakin:</t>
        </r>
        <r>
          <rPr>
            <sz val="9"/>
            <color indexed="81"/>
            <rFont val="Tahoma"/>
            <family val="2"/>
          </rPr>
          <t xml:space="preserve">
Used the van Hout crosswalk value set</t>
        </r>
      </text>
    </comment>
    <comment ref="I263"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264" authorId="2">
      <text>
        <r>
          <rPr>
            <b/>
            <sz val="9"/>
            <color indexed="81"/>
            <rFont val="Tahoma"/>
            <family val="2"/>
          </rPr>
          <t>hdakin:</t>
        </r>
        <r>
          <rPr>
            <sz val="9"/>
            <color indexed="81"/>
            <rFont val="Tahoma"/>
            <family val="2"/>
          </rPr>
          <t xml:space="preserve">
Used the van Hout crosswalk value set</t>
        </r>
      </text>
    </comment>
    <comment ref="I264"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F265" authorId="2">
      <text>
        <r>
          <rPr>
            <b/>
            <sz val="9"/>
            <color indexed="81"/>
            <rFont val="Tahoma"/>
            <family val="2"/>
          </rPr>
          <t>hdakin:</t>
        </r>
        <r>
          <rPr>
            <sz val="9"/>
            <color indexed="81"/>
            <rFont val="Tahoma"/>
            <family val="2"/>
          </rPr>
          <t xml:space="preserve">
Used the van Hout crosswalk value set</t>
        </r>
      </text>
    </comment>
    <comment ref="I265"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266" authorId="2">
      <text>
        <r>
          <rPr>
            <b/>
            <sz val="9"/>
            <color indexed="81"/>
            <rFont val="Tahoma"/>
            <family val="2"/>
          </rPr>
          <t>hdakin:</t>
        </r>
        <r>
          <rPr>
            <sz val="9"/>
            <color indexed="81"/>
            <rFont val="Tahoma"/>
            <family val="2"/>
          </rPr>
          <t xml:space="preserve">
Used the van Hout crosswalk value set</t>
        </r>
      </text>
    </comment>
    <comment ref="I266"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F267" authorId="2">
      <text>
        <r>
          <rPr>
            <b/>
            <sz val="9"/>
            <color indexed="81"/>
            <rFont val="Tahoma"/>
            <family val="2"/>
          </rPr>
          <t>hdakin:</t>
        </r>
        <r>
          <rPr>
            <sz val="9"/>
            <color indexed="81"/>
            <rFont val="Tahoma"/>
            <family val="2"/>
          </rPr>
          <t xml:space="preserve">
Used the van Hout crosswalk value set</t>
        </r>
      </text>
    </comment>
    <comment ref="I267"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268" authorId="2">
      <text>
        <r>
          <rPr>
            <b/>
            <sz val="9"/>
            <color indexed="81"/>
            <rFont val="Tahoma"/>
            <family val="2"/>
          </rPr>
          <t>hdakin:</t>
        </r>
        <r>
          <rPr>
            <sz val="9"/>
            <color indexed="81"/>
            <rFont val="Tahoma"/>
            <family val="2"/>
          </rPr>
          <t xml:space="preserve">
Used the van Hout crosswalk value set</t>
        </r>
      </text>
    </comment>
    <comment ref="I268"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269"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270"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271"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272"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73" authorId="2">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274"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75"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276" authorId="2">
      <text>
        <r>
          <rPr>
            <b/>
            <sz val="9"/>
            <color indexed="81"/>
            <rFont val="Tahoma"/>
            <family val="2"/>
          </rPr>
          <t>hdakin:</t>
        </r>
        <r>
          <rPr>
            <sz val="9"/>
            <color indexed="81"/>
            <rFont val="Tahoma"/>
            <family val="2"/>
          </rPr>
          <t xml:space="preserve">
Used the van Hout crosswalk value set</t>
        </r>
      </text>
    </comment>
    <comment ref="I276"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77"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78"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79"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80"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81"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82"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83"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284" authorId="2">
      <text>
        <r>
          <rPr>
            <b/>
            <sz val="9"/>
            <color indexed="81"/>
            <rFont val="Tahoma"/>
            <family val="2"/>
          </rPr>
          <t>hdakin:</t>
        </r>
        <r>
          <rPr>
            <sz val="9"/>
            <color indexed="81"/>
            <rFont val="Tahoma"/>
            <family val="2"/>
          </rPr>
          <t xml:space="preserve">
Used the van Hout crosswalk value set</t>
        </r>
      </text>
    </comment>
    <comment ref="I284"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85"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86"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87"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88"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89"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90"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91"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292" authorId="2">
      <text>
        <r>
          <rPr>
            <b/>
            <sz val="9"/>
            <color indexed="81"/>
            <rFont val="Tahoma"/>
            <family val="2"/>
          </rPr>
          <t>hdakin:</t>
        </r>
        <r>
          <rPr>
            <sz val="9"/>
            <color indexed="81"/>
            <rFont val="Tahoma"/>
            <family val="2"/>
          </rPr>
          <t xml:space="preserve">
Used the van Hout crosswalk value set</t>
        </r>
      </text>
    </comment>
    <comment ref="I292"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93"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94"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95"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96"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97"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98"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299"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300" authorId="2">
      <text>
        <r>
          <rPr>
            <b/>
            <sz val="9"/>
            <color indexed="81"/>
            <rFont val="Tahoma"/>
            <family val="2"/>
          </rPr>
          <t>hdakin:</t>
        </r>
        <r>
          <rPr>
            <sz val="9"/>
            <color indexed="81"/>
            <rFont val="Tahoma"/>
            <family val="2"/>
          </rPr>
          <t xml:space="preserve">
Used the van Hout crosswalk value set</t>
        </r>
      </text>
    </comment>
    <comment ref="I300"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01"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02"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03"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04"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05"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06"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07"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308" authorId="2">
      <text>
        <r>
          <rPr>
            <b/>
            <sz val="9"/>
            <color indexed="81"/>
            <rFont val="Tahoma"/>
            <family val="2"/>
          </rPr>
          <t>hdakin:</t>
        </r>
        <r>
          <rPr>
            <sz val="9"/>
            <color indexed="81"/>
            <rFont val="Tahoma"/>
            <family val="2"/>
          </rPr>
          <t xml:space="preserve">
Used the van Hout crosswalk value set</t>
        </r>
      </text>
    </comment>
    <comment ref="I308"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09"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10"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11"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12"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13"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14"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15" authorId="2">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16" authorId="1">
      <text>
        <r>
          <rPr>
            <sz val="8"/>
            <color indexed="81"/>
            <rFont val="Tahoma"/>
            <family val="2"/>
          </rPr>
          <t>117 baseline observations were available in total, although the analysis included only those observations that were moderate-severe</t>
        </r>
      </text>
    </comment>
    <comment ref="F319" authorId="0">
      <text>
        <r>
          <rPr>
            <b/>
            <sz val="9"/>
            <color indexed="81"/>
            <rFont val="Tahoma"/>
            <charset val="1"/>
          </rPr>
          <t>Helen Dakin:</t>
        </r>
        <r>
          <rPr>
            <sz val="9"/>
            <color indexed="81"/>
            <rFont val="Tahoma"/>
            <charset val="1"/>
          </rPr>
          <t xml:space="preserve">
UK crosswalk tariff.
Mapped from self-reported &amp; proxy reported QoLAD to self-reported &amp; proxy reported EQ-5D-5L</t>
        </r>
      </text>
    </comment>
    <comment ref="I319" authorId="0">
      <text>
        <r>
          <rPr>
            <sz val="9"/>
            <color indexed="81"/>
            <rFont val="Tahoma"/>
            <charset val="1"/>
          </rPr>
          <t xml:space="preserve">Sample size varied between 1,017 and 1,099 depending on whether EQ-5D-5L and QoL-AD were self-reported or proxy </t>
        </r>
      </text>
    </comment>
    <comment ref="F320" authorId="1">
      <text>
        <r>
          <rPr>
            <b/>
            <sz val="8"/>
            <color indexed="81"/>
            <rFont val="Tahoma"/>
            <family val="2"/>
          </rPr>
          <t xml:space="preserve"> :</t>
        </r>
        <r>
          <rPr>
            <sz val="8"/>
            <color indexed="81"/>
            <rFont val="Tahoma"/>
            <family val="2"/>
          </rPr>
          <t xml:space="preserve">
UK 3-level</t>
        </r>
      </text>
    </comment>
    <comment ref="E324" authorId="1">
      <text>
        <r>
          <rPr>
            <b/>
            <sz val="8"/>
            <color indexed="81"/>
            <rFont val="Tahoma"/>
            <family val="2"/>
          </rPr>
          <t xml:space="preserve"> :</t>
        </r>
        <r>
          <rPr>
            <sz val="8"/>
            <color indexed="81"/>
            <rFont val="Tahoma"/>
            <family val="2"/>
          </rPr>
          <t xml:space="preserve">
Preference‐based social care outcome measure for older people. ASCOT isan updated version of OPUS</t>
        </r>
      </text>
    </comment>
    <comment ref="E329" authorId="1">
      <text>
        <r>
          <rPr>
            <b/>
            <sz val="8"/>
            <color indexed="81"/>
            <rFont val="Tahoma"/>
            <family val="2"/>
          </rPr>
          <t xml:space="preserve"> :</t>
        </r>
        <r>
          <rPr>
            <sz val="8"/>
            <color indexed="81"/>
            <rFont val="Tahoma"/>
            <family val="2"/>
          </rPr>
          <t xml:space="preserve">
Preference‐based social care outcome measure for older people</t>
        </r>
      </text>
    </comment>
    <comment ref="E333" authorId="1">
      <text>
        <r>
          <rPr>
            <b/>
            <sz val="8"/>
            <color indexed="81"/>
            <rFont val="Tahoma"/>
            <family val="2"/>
          </rPr>
          <t xml:space="preserve"> :</t>
        </r>
        <r>
          <rPr>
            <sz val="8"/>
            <color indexed="81"/>
            <rFont val="Tahoma"/>
            <family val="2"/>
          </rPr>
          <t xml:space="preserve">
Preference‐based social care outcome measure for older people</t>
        </r>
      </text>
    </comment>
    <comment ref="E336" authorId="2">
      <text>
        <r>
          <rPr>
            <b/>
            <sz val="9"/>
            <color indexed="81"/>
            <rFont val="Tahoma"/>
            <family val="2"/>
          </rPr>
          <t>hdakin:</t>
        </r>
        <r>
          <rPr>
            <sz val="9"/>
            <color indexed="81"/>
            <rFont val="Tahoma"/>
            <family val="2"/>
          </rPr>
          <t xml:space="preserve">
derived from the Overactive Bladder questionnaire-Short Form (OABq-SF)</t>
        </r>
      </text>
    </comment>
    <comment ref="F336" authorId="2">
      <text>
        <r>
          <rPr>
            <b/>
            <sz val="9"/>
            <color indexed="81"/>
            <rFont val="Tahoma"/>
            <family val="2"/>
          </rPr>
          <t>hdakin:</t>
        </r>
        <r>
          <rPr>
            <sz val="9"/>
            <color indexed="81"/>
            <rFont val="Tahoma"/>
            <family val="2"/>
          </rPr>
          <t xml:space="preserve">
three level Spanish version</t>
        </r>
      </text>
    </comment>
    <comment ref="C337" authorId="0">
      <text>
        <r>
          <rPr>
            <b/>
            <sz val="9"/>
            <color indexed="81"/>
            <rFont val="Tahoma"/>
            <family val="2"/>
          </rPr>
          <t>Helen Dakin:</t>
        </r>
        <r>
          <rPr>
            <sz val="9"/>
            <color indexed="81"/>
            <rFont val="Tahoma"/>
            <family val="2"/>
          </rPr>
          <t xml:space="preserve">
{Rundell, 2014 #375}</t>
        </r>
      </text>
    </comment>
    <comment ref="C338" authorId="0">
      <text>
        <r>
          <rPr>
            <b/>
            <sz val="9"/>
            <color indexed="81"/>
            <rFont val="Tahoma"/>
            <family val="2"/>
          </rPr>
          <t>Helen Dakin:</t>
        </r>
        <r>
          <rPr>
            <sz val="9"/>
            <color indexed="81"/>
            <rFont val="Tahoma"/>
            <family val="2"/>
          </rPr>
          <t xml:space="preserve">
{Rundell, 2014 #375}</t>
        </r>
      </text>
    </comment>
    <comment ref="I341" authorId="2">
      <text>
        <r>
          <rPr>
            <b/>
            <sz val="9"/>
            <color indexed="81"/>
            <rFont val="Tahoma"/>
            <family val="2"/>
          </rPr>
          <t>hdakin:</t>
        </r>
        <r>
          <rPr>
            <sz val="9"/>
            <color indexed="81"/>
            <rFont val="Tahoma"/>
            <family val="2"/>
          </rPr>
          <t xml:space="preserve">
85% of sample used for estimation. Methods section suggests that 3,567 patients gave sufficient information and were included in analyses</t>
        </r>
      </text>
    </comment>
    <comment ref="K341" authorId="2">
      <text>
        <r>
          <rPr>
            <b/>
            <sz val="9"/>
            <color indexed="81"/>
            <rFont val="Tahoma"/>
            <family val="2"/>
          </rPr>
          <t>hdakin:</t>
        </r>
        <r>
          <rPr>
            <sz val="9"/>
            <color indexed="81"/>
            <rFont val="Tahoma"/>
            <family val="2"/>
          </rPr>
          <t xml:space="preserve">
"multivariate lineal regression model": assumed to be OLS</t>
        </r>
      </text>
    </comment>
    <comment ref="I346" authorId="2">
      <text>
        <r>
          <rPr>
            <b/>
            <sz val="9"/>
            <color indexed="81"/>
            <rFont val="Tahoma"/>
            <family val="2"/>
          </rPr>
          <t>hdakin:</t>
        </r>
        <r>
          <rPr>
            <sz val="9"/>
            <color indexed="81"/>
            <rFont val="Tahoma"/>
            <family val="2"/>
          </rPr>
          <t xml:space="preserve">
Based on figures in table 3. Excludes patients with missing data</t>
        </r>
      </text>
    </comment>
    <comment ref="K346" authorId="2">
      <text>
        <r>
          <rPr>
            <b/>
            <sz val="9"/>
            <color indexed="81"/>
            <rFont val="Tahoma"/>
            <family val="2"/>
          </rPr>
          <t>hdakin:</t>
        </r>
        <r>
          <rPr>
            <sz val="9"/>
            <color indexed="81"/>
            <rFont val="Tahoma"/>
            <family val="2"/>
          </rPr>
          <t xml:space="preserve">
Linear regression; assumed to be OLS</t>
        </r>
      </text>
    </comment>
    <comment ref="C348" authorId="0">
      <text>
        <r>
          <rPr>
            <b/>
            <sz val="9"/>
            <color indexed="81"/>
            <rFont val="Tahoma"/>
            <family val="2"/>
          </rPr>
          <t>Helen Dakin:</t>
        </r>
        <r>
          <rPr>
            <sz val="9"/>
            <color indexed="81"/>
            <rFont val="Tahoma"/>
            <family val="2"/>
          </rPr>
          <t xml:space="preserve">
{Skaltsa, 2014 #379}</t>
        </r>
      </text>
    </comment>
    <comment ref="F349" authorId="0">
      <text>
        <r>
          <rPr>
            <b/>
            <sz val="9"/>
            <color indexed="81"/>
            <rFont val="Tahoma"/>
            <family val="2"/>
          </rPr>
          <t>Helen Dakin:</t>
        </r>
        <r>
          <rPr>
            <sz val="9"/>
            <color indexed="81"/>
            <rFont val="Tahoma"/>
            <family val="2"/>
          </rPr>
          <t xml:space="preserve">
Citations suggest Lamers 2005 Dutch tariff was used</t>
        </r>
      </text>
    </comment>
    <comment ref="I349" authorId="0">
      <text>
        <r>
          <rPr>
            <b/>
            <sz val="9"/>
            <color indexed="81"/>
            <rFont val="Tahoma"/>
            <family val="2"/>
          </rPr>
          <t>Helen Dakin:</t>
        </r>
        <r>
          <rPr>
            <sz val="9"/>
            <color indexed="81"/>
            <rFont val="Tahoma"/>
            <family val="2"/>
          </rPr>
          <t xml:space="preserve">
unclear whether any of these patients were missing data</t>
        </r>
      </text>
    </comment>
    <comment ref="I350" authorId="1">
      <text>
        <r>
          <rPr>
            <b/>
            <sz val="8"/>
            <color indexed="81"/>
            <rFont val="Tahoma"/>
            <family val="2"/>
          </rPr>
          <t xml:space="preserve"> :</t>
        </r>
        <r>
          <rPr>
            <sz val="8"/>
            <color indexed="81"/>
            <rFont val="Tahoma"/>
            <family val="2"/>
          </rPr>
          <t xml:space="preserve">
Estimated from OPTION and LITHE data
Unclear whether this is number of patients or observations</t>
        </r>
      </text>
    </comment>
    <comment ref="C351" authorId="1">
      <text>
        <r>
          <rPr>
            <b/>
            <sz val="8"/>
            <color indexed="81"/>
            <rFont val="Tahoma"/>
            <family val="2"/>
          </rPr>
          <t xml:space="preserve"> :</t>
        </r>
        <r>
          <rPr>
            <sz val="8"/>
            <color indexed="81"/>
            <rFont val="Tahoma"/>
            <family val="2"/>
          </rPr>
          <t xml:space="preserve">
Frequently referred to as Stahl 2005, since this paper uses data from Stahl E, Lindberg A, Jansson SA, Ronmark E, Svensson K, Andersson F, et al. Health-related quality of life is related to COPD disease severity. Health Qual Life Outcomes. 2005;3:56.</t>
        </r>
      </text>
    </comment>
    <comment ref="I351" authorId="1">
      <text>
        <r>
          <rPr>
            <b/>
            <sz val="8"/>
            <color indexed="81"/>
            <rFont val="Tahoma"/>
            <family val="2"/>
          </rPr>
          <t xml:space="preserve"> :</t>
        </r>
        <r>
          <rPr>
            <sz val="8"/>
            <color indexed="81"/>
            <rFont val="Tahoma"/>
            <family val="2"/>
          </rPr>
          <t xml:space="preserve">
Taken from Stahl E, Lindberg A, Jansson SA, Ronmark E, Svensson K, Andersson F, et al. Health-related quality of life is related to COPD disease severity. Health Qual Life Outcomes. 2005;3:56.
Actual number of useable observations may be slightly lower than this as authors comment that some patients had missing data</t>
        </r>
      </text>
    </comment>
    <comment ref="K351" authorId="1">
      <text>
        <r>
          <rPr>
            <b/>
            <sz val="8"/>
            <color indexed="81"/>
            <rFont val="Tahoma"/>
            <family val="2"/>
          </rPr>
          <t xml:space="preserve"> :</t>
        </r>
        <r>
          <rPr>
            <sz val="8"/>
            <color indexed="81"/>
            <rFont val="Tahoma"/>
            <family val="2"/>
          </rPr>
          <t xml:space="preserve">
Analytical methods not stated in Oba 2007, but Stahl used ANCOVA, which is presumably the same type of analysis used to estimate coefficients reported by Oba </t>
        </r>
      </text>
    </comment>
    <comment ref="D355" authorId="0">
      <text>
        <r>
          <rPr>
            <b/>
            <sz val="9"/>
            <color indexed="81"/>
            <rFont val="Tahoma"/>
            <family val="2"/>
          </rPr>
          <t>Helen Dakin:</t>
        </r>
        <r>
          <rPr>
            <sz val="9"/>
            <color indexed="81"/>
            <rFont val="Tahoma"/>
            <family val="2"/>
          </rPr>
          <t xml:space="preserve">
ASCOT is an updated verison of OPUS</t>
        </r>
      </text>
    </comment>
    <comment ref="I355" authorId="0">
      <text>
        <r>
          <rPr>
            <b/>
            <sz val="9"/>
            <color indexed="81"/>
            <rFont val="Tahoma"/>
            <family val="2"/>
          </rPr>
          <t>Helen Dakin:</t>
        </r>
        <r>
          <rPr>
            <sz val="9"/>
            <color indexed="81"/>
            <rFont val="Tahoma"/>
            <family val="2"/>
          </rPr>
          <t xml:space="preserve">
each patient completed  valuations of multiple health states</t>
        </r>
      </text>
    </comment>
    <comment ref="F359" authorId="0">
      <text>
        <r>
          <rPr>
            <b/>
            <sz val="9"/>
            <color indexed="81"/>
            <rFont val="Tahoma"/>
            <charset val="1"/>
          </rPr>
          <t>Helen Dakin:</t>
        </r>
        <r>
          <rPr>
            <sz val="9"/>
            <color indexed="81"/>
            <rFont val="Tahoma"/>
            <charset val="1"/>
          </rPr>
          <t xml:space="preserve">
US Shaw 2010 tariff</t>
        </r>
      </text>
    </comment>
    <comment ref="I360" authorId="1">
      <text>
        <r>
          <rPr>
            <b/>
            <sz val="8"/>
            <color indexed="81"/>
            <rFont val="Tahoma"/>
            <family val="2"/>
          </rPr>
          <t xml:space="preserve"> :</t>
        </r>
        <r>
          <rPr>
            <sz val="8"/>
            <color indexed="81"/>
            <rFont val="Tahoma"/>
            <family val="2"/>
          </rPr>
          <t xml:space="preserve">
They actually fitted the models on 3 different overlapping datasets:
3000 people surveyed (actually probably more than this)
There are three datasets to work on:
“R1”: all responses to round 1; n = 3059; AQLQ items 1-5 are individualised,
“R23”: all responses to rounds 2 and 3; n = 3880; items 1-5 are standardised,
“R123”: items 6-32 from rounds 1,2, and 3; n = 6939 (items 1-5 are excluded because of the lack of comparability of data from round 1 vs. rounds 2 and 3).
They appear to have fitted all models on all 3 datasets</t>
        </r>
      </text>
    </comment>
    <comment ref="S362" authorId="1">
      <text>
        <r>
          <rPr>
            <b/>
            <sz val="8"/>
            <color indexed="81"/>
            <rFont val="Tahoma"/>
            <family val="2"/>
          </rPr>
          <t xml:space="preserve"> :</t>
        </r>
        <r>
          <rPr>
            <sz val="8"/>
            <color indexed="81"/>
            <rFont val="Tahoma"/>
            <family val="2"/>
          </rPr>
          <t xml:space="preserve">
Or at least that's what it appears to be:
In total, 243 transition probabilities are generated [by cross-tabulation method]. Note that in this model we did not allow for interaction between the dimensions.
The 5L index value is then calculated by multiplying the 243 transition probabilities by their corresponding 3L index values, and subsequently summing them. This can be done for each 5L health state linked with each 3L health state. In this way, a 3125   243 matrix of transition probabilities was created.
This technique of calculating 5L values as a summation of 243 products of transition probabilities with 3L index values was also followed (as the final step) in the third and fourth models. [3rd model = ologit]
By integration over this underlying
variable, estimates are obtained of the probability to be in
any of the 3L scores given the 5L score. Finally, the technique of
summating the 243 resulting products of transition probabilities
with their corresponding 3L values was applied to calculate the 5L
values.</t>
        </r>
      </text>
    </comment>
    <comment ref="D378" authorId="2">
      <text>
        <r>
          <rPr>
            <b/>
            <sz val="9"/>
            <color indexed="81"/>
            <rFont val="Tahoma"/>
            <family val="2"/>
          </rPr>
          <t>hdakin:</t>
        </r>
        <r>
          <rPr>
            <sz val="9"/>
            <color indexed="81"/>
            <rFont val="Tahoma"/>
            <family val="2"/>
          </rPr>
          <t xml:space="preserve">
Version 2</t>
        </r>
      </text>
    </comment>
    <comment ref="G382" authorId="2">
      <text>
        <r>
          <rPr>
            <b/>
            <sz val="9"/>
            <color indexed="81"/>
            <rFont val="Tahoma"/>
            <family val="2"/>
          </rPr>
          <t>hdakin:</t>
        </r>
        <r>
          <rPr>
            <sz val="9"/>
            <color indexed="81"/>
            <rFont val="Tahoma"/>
            <family val="2"/>
          </rPr>
          <t xml:space="preserve">
The authors do not recommend using this algorithm because it is in a mixed patient population</t>
        </r>
      </text>
    </comment>
    <comment ref="I388" authorId="2">
      <text>
        <r>
          <rPr>
            <b/>
            <sz val="9"/>
            <color indexed="81"/>
            <rFont val="Tahoma"/>
            <family val="2"/>
          </rPr>
          <t>hdakin:</t>
        </r>
        <r>
          <rPr>
            <sz val="9"/>
            <color indexed="81"/>
            <rFont val="Tahoma"/>
            <family val="2"/>
          </rPr>
          <t xml:space="preserve">
It is unclear whether repeated measurements were included, or whether all of these patients had complete data on all instruments</t>
        </r>
      </text>
    </comment>
    <comment ref="K388" authorId="2">
      <text>
        <r>
          <rPr>
            <b/>
            <sz val="9"/>
            <color indexed="81"/>
            <rFont val="Tahoma"/>
            <family val="2"/>
          </rPr>
          <t>hdakin:</t>
        </r>
        <r>
          <rPr>
            <sz val="9"/>
            <color indexed="81"/>
            <rFont val="Tahoma"/>
            <family val="2"/>
          </rPr>
          <t xml:space="preserve">
Conducted linear regression and attempted to replicate results of Rivero-Arias et al; assumed to be OLS</t>
        </r>
      </text>
    </comment>
    <comment ref="I389" authorId="2">
      <text>
        <r>
          <rPr>
            <b/>
            <sz val="9"/>
            <color indexed="81"/>
            <rFont val="Tahoma"/>
            <family val="2"/>
          </rPr>
          <t>hdakin:</t>
        </r>
        <r>
          <rPr>
            <sz val="9"/>
            <color indexed="81"/>
            <rFont val="Tahoma"/>
            <family val="2"/>
          </rPr>
          <t xml:space="preserve">
It is unclear whether repeated measurements were included, or whether all of these patients had complete data on all instruments</t>
        </r>
      </text>
    </comment>
    <comment ref="K389" authorId="2">
      <text>
        <r>
          <rPr>
            <b/>
            <sz val="9"/>
            <color indexed="81"/>
            <rFont val="Tahoma"/>
            <family val="2"/>
          </rPr>
          <t>hdakin:</t>
        </r>
        <r>
          <rPr>
            <sz val="9"/>
            <color indexed="81"/>
            <rFont val="Tahoma"/>
            <family val="2"/>
          </rPr>
          <t xml:space="preserve">
Conducted linear regression and attempted to replicate results of Rivero-Arias et al; assumed to be OLS</t>
        </r>
      </text>
    </comment>
    <comment ref="R389" authorId="2">
      <text>
        <r>
          <rPr>
            <b/>
            <sz val="9"/>
            <color indexed="81"/>
            <rFont val="Tahoma"/>
            <family val="2"/>
          </rPr>
          <t>hdakin:</t>
        </r>
        <r>
          <rPr>
            <sz val="9"/>
            <color indexed="81"/>
            <rFont val="Tahoma"/>
            <family val="2"/>
          </rPr>
          <t xml:space="preserve">
Also did binary logistic regression to predict patients with level 2 or 3 on EQ-5D, although this could not be used to predict EQ-5D utilities, so is not counted as a mapping methodology</t>
        </r>
      </text>
    </comment>
    <comment ref="F391" authorId="0">
      <text>
        <r>
          <rPr>
            <b/>
            <sz val="9"/>
            <color indexed="81"/>
            <rFont val="Tahoma"/>
            <family val="2"/>
          </rPr>
          <t>Helen Dakin:</t>
        </r>
        <r>
          <rPr>
            <sz val="9"/>
            <color indexed="81"/>
            <rFont val="Tahoma"/>
            <family val="2"/>
          </rPr>
          <t xml:space="preserve">
Dutch and UK tariff (Versteegh 2016; Devlin)</t>
        </r>
      </text>
    </comment>
    <comment ref="N393" authorId="2">
      <text>
        <r>
          <rPr>
            <b/>
            <sz val="9"/>
            <color indexed="81"/>
            <rFont val="Tahoma"/>
            <family val="2"/>
          </rPr>
          <t>hdakin:</t>
        </r>
        <r>
          <rPr>
            <sz val="9"/>
            <color indexed="81"/>
            <rFont val="Tahoma"/>
            <family val="2"/>
          </rPr>
          <t xml:space="preserve">
Both OLS and GLM were explored for the second part</t>
        </r>
      </text>
    </comment>
    <comment ref="N394" authorId="2">
      <text>
        <r>
          <rPr>
            <b/>
            <sz val="9"/>
            <color indexed="81"/>
            <rFont val="Tahoma"/>
            <family val="2"/>
          </rPr>
          <t>hdakin:</t>
        </r>
        <r>
          <rPr>
            <sz val="9"/>
            <color indexed="81"/>
            <rFont val="Tahoma"/>
            <family val="2"/>
          </rPr>
          <t xml:space="preserve">
Both OLS and GLM were explored for the second part</t>
        </r>
      </text>
    </comment>
    <comment ref="F395" authorId="1">
      <text>
        <r>
          <rPr>
            <b/>
            <sz val="8"/>
            <color indexed="81"/>
            <rFont val="Tahoma"/>
            <family val="2"/>
          </rPr>
          <t xml:space="preserve"> :</t>
        </r>
        <r>
          <rPr>
            <sz val="8"/>
            <color indexed="81"/>
            <rFont val="Tahoma"/>
            <family val="2"/>
          </rPr>
          <t xml:space="preserve">
Mapped to both US and UK EQ-5D tariffs</t>
        </r>
      </text>
    </comment>
    <comment ref="N399" authorId="1">
      <text>
        <r>
          <rPr>
            <b/>
            <sz val="8"/>
            <color indexed="81"/>
            <rFont val="Tahoma"/>
            <family val="2"/>
          </rPr>
          <t xml:space="preserve"> :</t>
        </r>
        <r>
          <rPr>
            <sz val="8"/>
            <color indexed="81"/>
            <rFont val="Tahoma"/>
            <family val="2"/>
          </rPr>
          <t xml:space="preserve">
Unusual version of 2-part model: seem to have only fitted the OLS on observations with EQ-5D utility &lt;1, but not the logit!</t>
        </r>
      </text>
    </comment>
    <comment ref="N400" authorId="1">
      <text>
        <r>
          <rPr>
            <b/>
            <sz val="8"/>
            <color indexed="81"/>
            <rFont val="Tahoma"/>
            <family val="2"/>
          </rPr>
          <t xml:space="preserve"> :</t>
        </r>
        <r>
          <rPr>
            <sz val="8"/>
            <color indexed="81"/>
            <rFont val="Tahoma"/>
            <family val="2"/>
          </rPr>
          <t xml:space="preserve">
Unusual version of 2-part model: seem to have only fitted the OLS on observations with EQ-5D utility &lt;1, but not the logit!</t>
        </r>
      </text>
    </comment>
    <comment ref="Q402" authorId="1">
      <text>
        <r>
          <rPr>
            <b/>
            <sz val="8"/>
            <color indexed="81"/>
            <rFont val="Tahoma"/>
            <family val="2"/>
          </rPr>
          <t xml:space="preserve"> :</t>
        </r>
        <r>
          <rPr>
            <sz val="8"/>
            <color indexed="81"/>
            <rFont val="Tahoma"/>
            <family val="2"/>
          </rPr>
          <t xml:space="preserve">
Used Cauchit function</t>
        </r>
      </text>
    </comment>
  </commentList>
</comments>
</file>

<file path=xl/sharedStrings.xml><?xml version="1.0" encoding="utf-8"?>
<sst xmlns="http://schemas.openxmlformats.org/spreadsheetml/2006/main" count="3235" uniqueCount="938">
  <si>
    <t>Citation details</t>
  </si>
  <si>
    <t>HUI3</t>
  </si>
  <si>
    <t>HUI2</t>
  </si>
  <si>
    <t>Cancer</t>
  </si>
  <si>
    <t>Cardiovascular</t>
  </si>
  <si>
    <t>Central nervous system</t>
  </si>
  <si>
    <t>Digestive system</t>
  </si>
  <si>
    <t>Infectious disease</t>
  </si>
  <si>
    <t>Mental health and behavioural disorders</t>
  </si>
  <si>
    <t>Musculoskeletal</t>
  </si>
  <si>
    <t>Public health</t>
  </si>
  <si>
    <t>Respiratory system</t>
  </si>
  <si>
    <t>Skin</t>
  </si>
  <si>
    <t>Urogenital</t>
  </si>
  <si>
    <t>Eye conditions</t>
  </si>
  <si>
    <t>Ear, nose and throat</t>
  </si>
  <si>
    <t>Mapping models investigated</t>
  </si>
  <si>
    <t>EQ-5D</t>
  </si>
  <si>
    <t>SF-6D</t>
  </si>
  <si>
    <t>General population</t>
  </si>
  <si>
    <t>From</t>
  </si>
  <si>
    <t>To</t>
  </si>
  <si>
    <t>Quality of life measures</t>
  </si>
  <si>
    <t>SF-12</t>
  </si>
  <si>
    <t>Rheumatoid arthritis</t>
  </si>
  <si>
    <t>SF-36</t>
  </si>
  <si>
    <t>Children with otitis media</t>
  </si>
  <si>
    <t>OM8-30 (disease-specific otitis media instrument)</t>
  </si>
  <si>
    <t>OLS</t>
  </si>
  <si>
    <t>GEE</t>
  </si>
  <si>
    <t>HERC database of mapping studies</t>
  </si>
  <si>
    <t>Disease category</t>
  </si>
  <si>
    <t>Disease or patient group</t>
  </si>
  <si>
    <t>Endnote reference</t>
  </si>
  <si>
    <t>Method for getting predictions if 2-part</t>
  </si>
  <si>
    <t>2-part</t>
  </si>
  <si>
    <t>GLM</t>
  </si>
  <si>
    <t>response mapping</t>
  </si>
  <si>
    <t>{Bansback, 2007 #132}</t>
  </si>
  <si>
    <t>{Gray, 2006 #27}</t>
  </si>
  <si>
    <t>Minnesota Living with Heart Failure Questionnaire (MLWHF)</t>
  </si>
  <si>
    <r>
      <t xml:space="preserve">No. observations </t>
    </r>
    <r>
      <rPr>
        <b/>
        <sz val="7"/>
        <rFont val="Arial"/>
        <family val="2"/>
      </rPr>
      <t>in estimation sample</t>
    </r>
  </si>
  <si>
    <t>NYHA Class II-IV heart failure patients</t>
  </si>
  <si>
    <t>expected value and highest probability??</t>
  </si>
  <si>
    <t>Health Assessment Questionnaire Disability Index (HAQ-DI)</t>
  </si>
  <si>
    <t>{Lawrence, 2004 #204}</t>
  </si>
  <si>
    <t>{Cheung, 2008 #15}</t>
  </si>
  <si>
    <t>Parkinson's disease</t>
  </si>
  <si>
    <t>CLAD</t>
  </si>
  <si>
    <t>Breast cancer</t>
  </si>
  <si>
    <t>Asthma</t>
  </si>
  <si>
    <t>Highest probability</t>
  </si>
  <si>
    <t>{Browne, 2012 #212}</t>
  </si>
  <si>
    <t>25-item Visual Functioning Questionnaire (VFQ-25)</t>
  </si>
  <si>
    <t>Asthma Quality of Life Questionnaire (AQLQ)</t>
  </si>
  <si>
    <t>Glaucoma</t>
  </si>
  <si>
    <t>Headache Impact Test (HIT-6)</t>
  </si>
  <si>
    <t>Migraine-Specific Quality-of-Life Questionnaire version 2.1 (MSQ)</t>
  </si>
  <si>
    <t>{Gillard, 2012 #216}</t>
  </si>
  <si>
    <t>Migraine</t>
  </si>
  <si>
    <t>{Hawton, 2011 #222}</t>
  </si>
  <si>
    <t>Multiple sclerosis</t>
  </si>
  <si>
    <t>{Kim, 2012 #223}</t>
  </si>
  <si>
    <t>Knee replacement for arthritis</t>
  </si>
  <si>
    <t>3-part</t>
  </si>
  <si>
    <t>Expected value</t>
  </si>
  <si>
    <t>{van Hout, 2012 #210}</t>
  </si>
  <si>
    <t>EQ-5D-5L</t>
  </si>
  <si>
    <t>"Broad spectrum of health" including people with stroke, rheumatoid arthritis and personality disorder</t>
  </si>
  <si>
    <t>Various</t>
  </si>
  <si>
    <t>Other</t>
  </si>
  <si>
    <t>{Starkie, 2011 #153}</t>
  </si>
  <si>
    <t>{Carreno, 2011 #224}</t>
  </si>
  <si>
    <t>{Wijeysundera, 2011 #155}</t>
  </si>
  <si>
    <t>Tobit</t>
  </si>
  <si>
    <t>{Rivero-Arias, 2010 #8}</t>
  </si>
  <si>
    <t>Modified Rankin Scale (mRS)</t>
  </si>
  <si>
    <t>{Goldsmith, 2010 #4}</t>
  </si>
  <si>
    <t>{Crott, 2010 #5}</t>
  </si>
  <si>
    <t>{Sauerland, 2009 #13}</t>
  </si>
  <si>
    <t>Moorehead-Ardelt II questionnaire (MA-II)</t>
  </si>
  <si>
    <t>{Revicki, 2009 #225}</t>
  </si>
  <si>
    <t>Patient-reported outcomes measurement information system (PROMIS)</t>
  </si>
  <si>
    <t>{Payakachat, 2009 #226}</t>
  </si>
  <si>
    <t>Age-related macular degeneration</t>
  </si>
  <si>
    <t>{McKenzie, 2009 #18}</t>
  </si>
  <si>
    <t>{Kontodimopoulos, 2009 #11}</t>
  </si>
  <si>
    <t>15D</t>
  </si>
  <si>
    <t>{Cheung, 2009 #16}</t>
  </si>
  <si>
    <t>Bayesian networks</t>
  </si>
  <si>
    <t>{Ara, 2008 #227}</t>
  </si>
  <si>
    <t>{Wu, 2007 #23}</t>
  </si>
  <si>
    <t>Prostate cancer</t>
  </si>
  <si>
    <t>{Buxton, 2007 #24}</t>
  </si>
  <si>
    <t>Inflammatory Bowel Disease Questionnaire (IBDQ)</t>
  </si>
  <si>
    <t>Crohn's Disease Activity Index (CDAI)</t>
  </si>
  <si>
    <t>Crohn's disease</t>
  </si>
  <si>
    <t>{Sullivan, 2006 #26}</t>
  </si>
  <si>
    <t>{Brennan, 2006 #25}</t>
  </si>
  <si>
    <t>Oral Health Impact Profile (OHIP)</t>
  </si>
  <si>
    <t>Dental patients</t>
  </si>
  <si>
    <t>{Longworth, 2005 #228}</t>
  </si>
  <si>
    <t>{Franks, 2004 #30}</t>
  </si>
  <si>
    <t>{Franks, 2003 #31}</t>
  </si>
  <si>
    <t>{Gu, 2012 #213}</t>
  </si>
  <si>
    <t>Oxford Knee Score (OKS)</t>
  </si>
  <si>
    <t>Seattle Angina Questionnaire (SAQ)</t>
  </si>
  <si>
    <t>Barthel index</t>
  </si>
  <si>
    <t>Older people</t>
  </si>
  <si>
    <t>Monte Carlo (N=11)</t>
  </si>
  <si>
    <t>Breast disease</t>
  </si>
  <si>
    <t>{Longo, 2000 #230}</t>
  </si>
  <si>
    <t>Schizophrenia</t>
  </si>
  <si>
    <t>{van Exel, 2004 #233}</t>
  </si>
  <si>
    <t>Stroke</t>
  </si>
  <si>
    <t>11-point pain intensity numerical rating scale (PI-NRS-11)</t>
  </si>
  <si>
    <t>Painful diabetic peripheral neuropathy or post-herpetic neuralgia</t>
  </si>
  <si>
    <t>Monte Carlo ("repeated" simulations but number not stated)</t>
  </si>
  <si>
    <t>{Maund, 2012 #236}</t>
  </si>
  <si>
    <t>Visual analogue scale rating of pain</t>
  </si>
  <si>
    <t>Frozen shoulder</t>
  </si>
  <si>
    <t>{Gu, 2011 #238}</t>
  </si>
  <si>
    <t>{Versteegh, 2012 #221}</t>
  </si>
  <si>
    <t>{Askew, 2011 #148}</t>
  </si>
  <si>
    <t>{Oppe, 2011 #149}</t>
  </si>
  <si>
    <t>{Parker, 2011 #150}</t>
  </si>
  <si>
    <t>{Poole, 2010 #156}</t>
  </si>
  <si>
    <t>{Xie, 2010 #242}</t>
  </si>
  <si>
    <t>{Wolfe, 2010 #3}</t>
  </si>
  <si>
    <t>{Adams, 2010 #6}</t>
  </si>
  <si>
    <t>{Rowen, 2009 #12}</t>
  </si>
  <si>
    <t>{Barton, 2008 #20}</t>
  </si>
  <si>
    <t>Chronic obstructive pulmonary disease</t>
  </si>
  <si>
    <t>Coronary artery disease</t>
  </si>
  <si>
    <t>Clinical outcome measures and demographic variables, including Seattle Angina Questionnaire</t>
  </si>
  <si>
    <t>Cardiovascular disease</t>
  </si>
  <si>
    <t>After bariatric surgery for morbid obesity</t>
  </si>
  <si>
    <t>General population and various diseases</t>
  </si>
  <si>
    <t>Gastric cancer</t>
  </si>
  <si>
    <t>Asthma, chest pain, older people, COPD, irritable bowel syndrome, trauma, back pain, leg disorders, osteoarthritis</t>
  </si>
  <si>
    <t>Low income ethnic minorities</t>
  </si>
  <si>
    <t>Oxford Hip Score (OHS)</t>
  </si>
  <si>
    <t>Hip replacement</t>
  </si>
  <si>
    <t>Ulcerative colitis</t>
  </si>
  <si>
    <t>Physician-rated ulcerative colitis disease activity index (UCDAI)</t>
  </si>
  <si>
    <t>250 Monte Carlo iterations</t>
  </si>
  <si>
    <t>Western Ontario and McMaster Universities Osteoarthritis Index (WOMAC)</t>
  </si>
  <si>
    <t>Knee osteoarthritis</t>
  </si>
  <si>
    <t>Health Assessment Questionnaire (HAQ)</t>
  </si>
  <si>
    <t>Psoriatic arthritis</t>
  </si>
  <si>
    <t>345 pts</t>
  </si>
  <si>
    <t>159 pts</t>
  </si>
  <si>
    <t>28-joint disease activity score (DAS 28) developed by European League Against Arthritis (EULAR)</t>
  </si>
  <si>
    <t>{Adams, 2011 #147}</t>
  </si>
  <si>
    <t>Hospital inpatients and outpatients with any condition</t>
  </si>
  <si>
    <t>Knee pain</t>
  </si>
  <si>
    <t>Models re-estimated in {Adams, 2011 #147}</t>
  </si>
  <si>
    <t>random effects GLS</t>
  </si>
  <si>
    <t>Spline regressions (locally piecewise polynomial regression)</t>
  </si>
  <si>
    <t>fractional polynomial regression</t>
  </si>
  <si>
    <t>Response mapping</t>
  </si>
  <si>
    <t>median regression</t>
  </si>
  <si>
    <t>Related papers and resources</t>
  </si>
  <si>
    <t>Models predicting the standard EQ-5D tariff were previously reported in {Adams, 2010 #6}</t>
  </si>
  <si>
    <t>&gt;100 Monte Carlo</t>
  </si>
  <si>
    <t>Monte Carlo N=1</t>
  </si>
  <si>
    <t>non-parametric cross-tabulation; psychometric scaling approach</t>
  </si>
  <si>
    <t>{Versteegh, 2010 #243}</t>
  </si>
  <si>
    <t>{Huang, 2008 #244}</t>
  </si>
  <si>
    <t>Insomnia Severity Index (ISI)</t>
  </si>
  <si>
    <t>Modified Health Assessment Questionnaire (MHAQ)</t>
  </si>
  <si>
    <t>OPUS</t>
  </si>
  <si>
    <t>ICECAP</t>
  </si>
  <si>
    <t>Melanoma</t>
  </si>
  <si>
    <t>Around 800</t>
  </si>
  <si>
    <t>Adults with sleep problems</t>
  </si>
  <si>
    <t>Health Assessment Questionnaire (HAQ) and pain on VAS</t>
  </si>
  <si>
    <t>mixture model</t>
  </si>
  <si>
    <t>Medical Outcomes Study Health-Related Quality of Life Measures in HIV/AIDS (MOS-HIV)</t>
  </si>
  <si>
    <t>HIV</t>
  </si>
  <si>
    <t>latent class model</t>
  </si>
  <si>
    <t xml:space="preserve">Pre-publication version including appendix giving methods for calculating predictions available at: http://www.sheffield.ac.uk/polopoly_fs/1.215354!/file/10.08.pdf. Covariance matrix available at http://www.sheffield.ac.uk/scharr/sections/heds/dps-2010. </t>
  </si>
  <si>
    <t>467 patients</t>
  </si>
  <si>
    <t>Oesophageal cancer</t>
  </si>
  <si>
    <t>Patient Assessment of Constipation quality of life (PAC-QOL) and symptom (PAC-SYM) scores</t>
  </si>
  <si>
    <t>Constipation</t>
  </si>
  <si>
    <t>GLS</t>
  </si>
  <si>
    <t>Stroke and TIA</t>
  </si>
  <si>
    <t>MSIS-29</t>
  </si>
  <si>
    <t>Arthritis</t>
  </si>
  <si>
    <t>Health assessment questionnaire (HAQ)</t>
  </si>
  <si>
    <t>Multiple myeloma and non-Hodgkin lymphoma</t>
  </si>
  <si>
    <t>EORTC Quality of Life Questionnaire (QLQ-C30)</t>
  </si>
  <si>
    <t>Back pain</t>
  </si>
  <si>
    <t>39-item Parkinson’s Disease Questionnaire (PDQ-39)</t>
  </si>
  <si>
    <t>{Versteegh, 2010 #243} externally validated and used to explore how poor predictions are for those in poor health</t>
  </si>
  <si>
    <t>Patients with and without rheumatoid arthritis</t>
  </si>
  <si>
    <t>Early version presented at HESG {Pinedo-Viellanueva, 2011 #143}</t>
  </si>
  <si>
    <t>Early version presented at HESG {Barton, 2008 #250}</t>
  </si>
  <si>
    <t>External validation and comparison with other mapping algorithms in {Lorgelly, 2001 #252}</t>
  </si>
  <si>
    <t>Stata command to estimate predictions can be requested from the authors at http://www.herc.ox.ac.uk/downloads/supp_pub/mappingmrs. Early version presented at HESG {Ouellet, 2008 #253}</t>
  </si>
  <si>
    <t>Early version presented at HESG {Starkie, 2008 #257}</t>
  </si>
  <si>
    <t>{Calvert, 2005 #261}</t>
  </si>
  <si>
    <t>Heart failure</t>
  </si>
  <si>
    <t>813 patients</t>
  </si>
  <si>
    <t>{Ara, 2007 #262}</t>
  </si>
  <si>
    <t>Ankylosing Spondylitis</t>
  </si>
  <si>
    <t>Unclear</t>
  </si>
  <si>
    <t>Bath Ankylosing Spondylitis Disease Activity Index (BASDAI) and Bath Ankylosing Spondylitis Functional Index (BASFI)</t>
  </si>
  <si>
    <t>External validation and evaluation of impact on cost-utility results by {Pickard, 2005 #232} and {Snedecor, 2009 #263}</t>
  </si>
  <si>
    <t>Validated by {Rowen, 2009 #12}. External validation and evaluation of impact on cost-utility results by {Pickard, 2005 #232} and {Snedecor, 2009 #263}</t>
  </si>
  <si>
    <t>Dermatology Life Quality Index (DLQI)</t>
  </si>
  <si>
    <t>Psoriasis</t>
  </si>
  <si>
    <t>Comment/correction in {Cella, 2012 #234}</t>
  </si>
  <si>
    <t>{Norlin, 2012 #239}</t>
  </si>
  <si>
    <t>{Jang, 2010 #267}</t>
  </si>
  <si>
    <t>Epworth Sleepiness Scale (ESS)</t>
  </si>
  <si>
    <t>Coefficients shown in Table 27</t>
  </si>
  <si>
    <t>Sleep apnoea</t>
  </si>
  <si>
    <t>Not stated</t>
  </si>
  <si>
    <t>{McDaid, 2009 #268}</t>
  </si>
  <si>
    <t>Numerical rating scale (NRS) of pain severity</t>
  </si>
  <si>
    <t>{Gordon, 2012 #269}</t>
  </si>
  <si>
    <t>Neuropathic pain</t>
  </si>
  <si>
    <t>{Stahl, 2005 #271}{Oba, 2007 #272}</t>
  </si>
  <si>
    <t>Coefficients reported in {Oba, 2007 #272}. Data and methodology reported in {Stahl, 2005 #271}</t>
  </si>
  <si>
    <t>{Currie, 2007 #276}</t>
  </si>
  <si>
    <t>Quoted &amp; critiqued by {Woolacott, 2006 #264}</t>
  </si>
  <si>
    <t>{Serrano-Aguilar, 2009 #279}</t>
  </si>
  <si>
    <t>{Jia, 2011 #7}</t>
  </si>
  <si>
    <t>{Koltowska-Haggstrom, 2007 #288}</t>
  </si>
  <si>
    <t>{Siani, 2012 #296}</t>
  </si>
  <si>
    <t>Early versions presented at two HESG conferences {Rowen, 2008 #255}{Rowen, 2009 #256} and published as a HEDS discussion paper {Rowen, 2009 #297}</t>
  </si>
  <si>
    <t>General Health Questionnaire (GHQ-12)</t>
  </si>
  <si>
    <t>Nottingham Health Profiles (NHP)</t>
  </si>
  <si>
    <t>96 patients</t>
  </si>
  <si>
    <t>Hepatitis C</t>
  </si>
  <si>
    <t>Modified Rankin Scale (mRS), Barthel Index and Zung Depression</t>
  </si>
  <si>
    <t>1462 patients</t>
  </si>
  <si>
    <t>{Williamson, 2009 #237}{Dakin, 2010 #1}</t>
  </si>
  <si>
    <t>{Tsuchiya, 2001 #300}{Tsuchiya, 2002 #138}</t>
  </si>
  <si>
    <t>{Hawton, 2012 #301}</t>
  </si>
  <si>
    <t>29-item Multiple Sclerosis Impact Scale (MSIS-29)</t>
  </si>
  <si>
    <t>Lung cancer</t>
  </si>
  <si>
    <t>Previously presented at HESG</t>
  </si>
  <si>
    <t>Preliminary version presented as a poster at EuroQoL plenary</t>
  </si>
  <si>
    <t>Model designed for secondary data on group means and tools to estimate predicted utilities available at: http://www.herc.ox.ac.uk/downloads/OKS. Preliminary results presented as a poster at EuroQoL plenary</t>
  </si>
  <si>
    <t>131 patients</t>
  </si>
  <si>
    <t>124 patients</t>
  </si>
  <si>
    <t>EQ-5D results presented only in Williamson 2009; further detail on methods in Dakin 2010</t>
  </si>
  <si>
    <t>Final HUI results and methods shown in Dakin 2010</t>
  </si>
  <si>
    <t>Bansback N, Marra C, Tsuchiya A, Anis A, Guh D, Hammond T, et al. Using the health assessment questionnaire to estimate preference-based single indices in patients with rheumatoid arthritis. Arthritis Rheum. 2007 Aug 15;57(6):963-71.</t>
  </si>
  <si>
    <t>Ara R. M., Reynolds A. V., Conway P. (2007). The cost-effectiveness of etanercept in patients with severe ankylosing spondylitis in the UK. Rheumatology (Oxford). 46 (8), 1338-44.</t>
  </si>
  <si>
    <t>Ara R., Brazier J. (2008). Deriving an algorithm to convert the eight mean SF-36 dimension scores into a mean EQ-5D preference-based score from published studies (where patient level data are not available). Value Health. 11 (7), 1131-43.</t>
  </si>
  <si>
    <t>Askew R. L., Swartz R. J., Xing Y., Cantor S. B., Ross M. I., Gershenwald J. E., et al. (2011). Mapping FACT-melanoma quality-of-life scores to EQ-5D health utility weights. Value Health. 14 (6), 900-6.</t>
  </si>
  <si>
    <t>Barton G. R., Sach T. H., Jenkinson C., Avery A. J., Doherty M., Muir K. R. (2008). Do estimates of cost-utility based on the EQ-5D differ from those based on the mapping of utility scores? Health Qual Life Outcomes. 6, 51.</t>
  </si>
  <si>
    <t>Brennan D. S., Spencer A. J. (2006). Mapping oral health related quality of life to generic health state values. BMC Health Serv Res. 6, 96.</t>
  </si>
  <si>
    <t>Browne C., Brazier J., Carlton J., Alavi Y., Jofre-Bonet M. (2012). Estimating quality-adjusted life years from patient-reported visual functioning. Eye (Lond). 26 (10), 1295-301.</t>
  </si>
  <si>
    <t>Buxton M. J., Lacey L. A., Feagan B. G., Niecko T., Miller D. W., Townsend R. J. (2007). Mapping from disease-specific measures to utility: an analysis of the relationships between the Inflammatory Bowel Disease Questionnaire and Crohn's Disease Activity Index in Crohn's disease and measures of utility. Value Health. 10 (3), 214-20.</t>
  </si>
  <si>
    <t>Calvert M. J., Freemantle N., Yao G., Cleland J. G., Billingham L., Daubert J. C., et al. (2005). Cost-effectiveness of cardiac resynchronization therapy: results from the CARE-HF trial. European heart journal. 26 (24), 2681-8.</t>
  </si>
  <si>
    <t>Carreno A., Fernandez I., Badia X., Varela C., Roset M. (2011). Using HAQ-DI to estimate HUI-3 and EQ-5D utility values for patients with rheumatoid arthritis in Spain. Value Health. 14 (1), 192-200.</t>
  </si>
  <si>
    <t>Cheung Y. B., Tan L. C., Lau P. N., Au W. L., Luo N. (2008). Mapping the eight-item Parkinson's Disease Questionnaire (PDQ-8) to the EQ-5D utility index. Qual Life Res. 17 (9), 1173-81.</t>
  </si>
  <si>
    <t>Cheung Y. B., Thumboo J., Gao F., Ng G. Y., Pang G., Koo W. H., et al. (2009). Mapping the English and Chinese versions of the Functional Assessment of Cancer Therapy-General to the EQ-5D utility index. Value Health. 12 (2), 371-6.</t>
  </si>
  <si>
    <t>Crott R., Briggs A. (2010). Mapping the QLQ-C30 quality of life cancer questionnaire to EQ-5D patient preferences. Eur J Health Econ. 11 (4), 427-34.</t>
  </si>
  <si>
    <t>Currie C. J., Conway P. (2007). Evaluation of the association between EQ5D utility and dermatology life quality index (DLQI) score in patients with psoriasis. Value Health. 10 (6), A470-1 (Abstract PSK11).</t>
  </si>
  <si>
    <t>Franks P., Lubetkin E. I., Gold M. R., Tancredi D. J. (2003). Mapping the SF-12 to preference-based instruments: convergent validity in a low-income, minority population. Med Care. 41 (11), 1277-83.</t>
  </si>
  <si>
    <t>Franks P., Lubetkin E. I., Gold M. R., Tancredi D. J., Jia H. (2004). Mapping the SF-12 to the EuroQol EQ-5D Index in a national US sample. Med Decis Making. 24 (3), 247-54.</t>
  </si>
  <si>
    <t>Gillard P. J., Devine B., Varon S. F., Liu L., Sullivan S. D. (2012). Mapping from disease-specific measures to health-state utility values in individuals with migraine. Value Health. 15 (3), 485-94.</t>
  </si>
  <si>
    <t>Goldsmith K. A., Dyer M. T., Buxton M. J., Sharples L. D. (2010). Mapping of the EQ-5D index from clinical outcome measures and demographic variables in patients with coronary heart disease. Health Qual Life Outcomes. 8 (1), 54.</t>
  </si>
  <si>
    <t>Gordon J., Lister S., Prettyjohns M., McEwan P., Tetlow A., Gabriel Z. (2012). A cost-utility study of the use of pregabalin in treatment-refractory neuropathic pain. J Med Econ. 15 (2), 207-18.</t>
  </si>
  <si>
    <t>Gu N. Y., Botteman M. F., Ji X., Bell C. F., Carter J. A., van Hout B. (2011). Mapping of the Insomnia Severity Index and other sleep measures to EuroQol EQ-5D health state utilities. Health Qual Life Outcomes. 9, 119.</t>
  </si>
  <si>
    <t>Tool to estimate predicted utilities available at: http://www.herc.ox.ac.uk/downloads/supp_pub/sf12eq5d. Early version presented at HESG {Gray, 2004 #251}. Validated by {Poole, 2009 #9} and {Rowen, 2009 #12}.</t>
  </si>
  <si>
    <t>Gu N. Y., Bell C., Botteman M. F., Ji X., Carter J. A., van Hout B. (2012). Estimating preference-based EQ-5D health state utilities or item responses from neuropathic pain scores. Patient. 5 (3), 185-97.</t>
  </si>
  <si>
    <t>Hawton A., Green C., Telford C. J., Wright D. E., Zajicek J. P. (2011). The use of multiple sclerosis condition-specific measures to inform health policy decision-making: mapping from the MSWS-12 to the EQ-5D. Mult Scler. 18 (6), 853-61.</t>
  </si>
  <si>
    <t>Hawton A., Green C., Telford C., Zajicek J., Wright D. (2012). Using the Multiple Sclerosis Impact Scale to Estimate Health State Utility Values: Mapping from the MSIS-29, Version 2, to the EQ-5D and the SF-6D. Value Health. 15 (8), 1084-91.</t>
  </si>
  <si>
    <t>Huang I. C., Frangakis C., Atkinson M. J., Willke R. J., Leite W. L., Vogel W. B., et al. (2008). Addressing ceiling effects in health status measures: a comparison of techniques applied to measures for people with HIV disease. Health Serv Res. 43 (1 Pt 1), 327-39.</t>
  </si>
  <si>
    <t>Jia H., Zack M. M., Moriarty D. G., Fryback D. G. (2011). Predicting the EuroQol Group's EQ-5D Index from CDC's "Healthy Days" in a US Sample. Med Decis Making. 31 (1), 174.</t>
  </si>
  <si>
    <t>Jang R. W., Isogai P. K., Mittmann N., Bradbury P. A., Shepherd F. A., Feld R., et al. (2010). Derivation of utility values from European Organization for Research and Treatment of Cancer Quality of Life-Core 30 questionnaire values in lung cancer. Journal of Thoracic Oncology. 5 (12), 1953-7.</t>
  </si>
  <si>
    <t>Kim E. J., Ko S. K., Kang H. Y. (2012). Mapping the cancer-specific EORTC QLQ-C30 and EORTC QLQ-BR23 to the generic EQ-5D in metastatic breast cancer patients. Qual Life Res. 21 (7), 1193-203.</t>
  </si>
  <si>
    <t>Koltowska-Haggstrom M., Jonsson B., Isacson D., Bingefors K. (2007). Using EQ-5D to derive general population-based utilities for the quality of life assessment of growth hormone deficiency in adults (QoL-AGHDA). Value Health. 10 (1), 73-81.</t>
  </si>
  <si>
    <t>Kontodimopoulos N., Aletras V. H., Paliouras D., Niakas D. (2009). Mapping the cancer-specific EORTC QLQ-C30 to the preference-based EQ-5D, SF-6D, and 15D instruments. Value Health. 12 (8), 1151-7.</t>
  </si>
  <si>
    <t>Lawrence W. F., Fleishman J. A. (2004). Predicting EuroQoL EQ-5D preference scores from the SF-12 Health Survey in a nationally representative sample. Med Decis Making. 24 (2), 160-9.</t>
  </si>
  <si>
    <t>Longo M., Cohen D., Hood K., Robling M. (2000). Deriving an 'enhanced' EuroQoL from SF-36. Presented at the Health Economics Study Group (HESG) meeting, July 2000, Nottingham.</t>
  </si>
  <si>
    <t>Maund E., Craig D., Suekarran S., Neilson A., Wright K., Brealey S., et al. (2012). Management of frozen shoulder: a systematic review and cost-effectiveness analysis. Health Technol Assess. 16 (11), 1-264.</t>
  </si>
  <si>
    <t>McDaid C., Griffin S., Weatherly H., Duree K., van der Burgt M., van Hout S., et al. (2009). Continuous positive airway pressure devices for the treatment of obstructive sleep apnoea-hypopnoea syndrome: a systematic review and economic analysis. Health Technol Assess. 13 (4), iii-iv, xi-xiv, 1-119, 43-274.</t>
  </si>
  <si>
    <t>McKenzie L., van der Pol M. (2009). Mapping the EORTC QLQ C-30 onto the EQ-5D instrument: the potential to estimate QALYs without generic preference data. Value Health. 12 (1), 167-71.</t>
  </si>
  <si>
    <t>Oppe M., Devlin N., Black N. (2011). Comparison of the underlying constructs of the EQ-5D and Oxford Hip Score: implications for mapping. Value Health. 14 (6), 884-91.</t>
  </si>
  <si>
    <t>Parker M., Haycox A., Graves J. (2011). Estimating the relationship between preference-based generic utility instruments and disease-specific quality-of-life measures in severe chronic constipation: challenges in practice. Pharmacoeconomics. 29 (8), 719-30.</t>
  </si>
  <si>
    <t>Payakachat N., Summers K. H., Pleil A. M., Murawski M. M., Thomas J., 3rd, Jennings K., et al. (2009). Predicting EQ-5D utility scores from the 25-item National Eye Institute Vision Function Questionnaire (NEI-VFQ 25) in patients with age-related macular degeneration. Qual Life Res. 18 (7), 801-13.</t>
  </si>
  <si>
    <t>Poole C. D., Connolly M. P., Nielsen S. K., Currie C. J., Marteau P. (2010). A comparison of physician-rated disease severity and patient reported outcomes in mild to moderately active ulcerative colitis. J Crohns Colitis. 4 (3), 275-82.</t>
  </si>
  <si>
    <t>Revicki D. A., Kawata A. K., Harnam N., Chen W. H., Hays R. D., Cella D. (2009). Predicting EuroQol (EQ-5D) scores from the patient-reported outcomes measurement information system (PROMIS) global items and domain item banks in a United States sample. Qual Life Res. 18 (6), 783-91.</t>
  </si>
  <si>
    <t>Rivero-Arias O., Ouellet M., Gray A., Wolstenholme J., Rothwell P. M., Luengo-Fernandez R. (2010). Mapping the modified Rankin scale (mRS) measurement into the generic EuroQol (EQ-5D) health outcome. Med Decis Making. 30 (3), 341-54.</t>
  </si>
  <si>
    <t>Rowen D., Brazier J., Roberts J. (2009). Mapping SF-36 onto the EQ-5D index: how reliable is the relationship? Health Qual Life Outcomes. 7, 27.</t>
  </si>
  <si>
    <t>Sauerland S., Weiner S., Dolezalova K., Angrisani L., Noguera C. M., Garcia-Caballero M., et al. (2009). Mapping utility scores from a disease-specific quality-of-life measure in bariatric surgery patients. Value Health. 12 (2), 364-70.</t>
  </si>
  <si>
    <t>Serrano-Aguilar P., Ramallo-Farina Y., Trujillo-Martin Mdel M., Munoz-Navarro S. R., Perestelo-Perez L., de las Cuevas-Castresana C. (2009). The relationship among mental health status (GHQ-12), health related quality of life (EQ-5D) and health-state utilities in a general population. Epidemiol Psichiatr Soc. 18 (3), 229-39.</t>
  </si>
  <si>
    <t>Siani C., de Peretti C., Castelli C., Duru G., Daures J.-P. (2012). Uncertainty around the Incremental Cost Utility Ratio Accounting for Mapping Prediction: Application to Hepatitis C. Presented at the third joint meeting of the Health Economics Study Group and College des Économistes de la Santé meeting, January 2012, Aix-en-Provence, France. http://www.ces-asso.org/sites/default/files/ArtCS2.pdf (Accessed: 7th January 2013).</t>
  </si>
  <si>
    <t>Stahl E., Lindberg A., Jansson S. A., Ronmark E., Svensson K., Andersson F., et al. (2005). Health-related quality of life is related to COPD disease severity. Health Qual Life Outcomes. 3, 56. AND Oba Y. (2007). Cost-effectiveness of long-acting bronchodilators for chronic obstructive pulmonary disease. Mayo Clin Proc. 82 (5), 575-82.</t>
  </si>
  <si>
    <t>Starkie H. J., Briggs A. H., Chambers M. G., Jones P. (2011). Predicting EQ-5D values using the SGRQ. Value Health. 14 (2), 354-60.</t>
  </si>
  <si>
    <t>Sullivan P. W., Ghushchyan V. (2006). Mapping the EQ-5D index from the SF-12: US general population preferences in a nationally representative sample. Med Decis Making. 26 (4), 401-9.</t>
  </si>
  <si>
    <t>Tsuchiya A., Brazier J., McColl E., Parkin D. (2001). A condition-specific instrument, a generic instrument, and a preference based generic instrument. Presented at the 17th Plenary Meeting of the EuroQoL Group in Copenhagen, Denmark in September 2001. http://www.euroqol.org/uploads/media/Proc01Copen2Tsuchiya.pdf (Accessed: 20th December 2012). AND Tsuchiya A., Brazier J., McColl E., Parkin D. (2002). Deriving preference-based single indices from non-preference based condition-specific instruments: Converting AQLQ into EQ5D indices. Sheffield Health Economics Group Discussion Paper Series 02/1. http://www.shef.ac.uk/content/1/c6/01/63/29/02_1FT.pdf (Accessed: 11th April 2011).</t>
  </si>
  <si>
    <t>van Exel N. J., Scholte op Reimer W. J., Koopmanschap M. A. (2004). Assessment of post-stroke quality of life in cost-effectiveness studies: the usefulness of the Barthel Index and the EuroQoL-5D. Qual Life Res. 13 (2), 427-33.</t>
  </si>
  <si>
    <t>van Hout B., Janssen M. F., Feng Y. S., Kohlmann T., Busschbach J., Golicki D., et al. (2012). Interim scoring for the EQ-5D-5L: mapping the EQ-5D-5L to EQ-5D-3L value sets. Value Health. 15 (5), 708-15.</t>
  </si>
  <si>
    <t>Versteegh M. M., Leunis A., Luime J. J., Boggild M., Uyl-de Groot C. A., Stolk E. A. (2012). Mapping QLQ-C30, HAQ, and MSIS-29 on EQ-5D. Med Decis Making. 32 (4), 554-68.</t>
  </si>
  <si>
    <t>Versteegh M. M., Rowen D., Brazier J. E., Stolk E. A. (2010). Mapping onto Eq-5 D for patients in poor health. Health Qual Life Outcomes. 8, 141.</t>
  </si>
  <si>
    <t>Wijeysundera H. C., Tomlinson G., Norris C. M., Ghali W. A., Ko D. T., Krahn M. D. (2011). Predicting EQ-5D utility scores from the Seattle Angina Questionnaire in coronary artery disease: a mapping algorithm using a Bayesian framework. Med Decis Making. 31 (3), 481-93.</t>
  </si>
  <si>
    <t>Williamson I., Benge S., Barton S., Petrou S., Letley L., Fasey N., et al. (2009). A double-blind randomised placebo-controlled trial of topical intranasal corticosteroids in 4- to 11-year-old children with persistent bilateral otitis media with effusion in primary care. Health Technol Assess. 13 (37), 1-144. AND Dakin H., Petrou S., Haggard M., Benge S., Williamson I. (2010). Mapping analyses to estimate health utilities based on responses to the OM8-30 Otitis Media Questionnaire. Qual Life Res. 19 (1), 65-80.</t>
  </si>
  <si>
    <t>Wolfe F., Michaud K., Wallenstein G. (2010). Scale characteristics and mapping accuracy of the US EQ-5D, UK EQ-5D, and SF-6D in patients with rheumatoid arthritis. J Rheumatol. 37 (8), 1615-25.</t>
  </si>
  <si>
    <t>Wu E. Q., Mulani P., Farrell M. H., Sleep D. (2007). Mapping FACT-P and EORTC QLQ-C30 to patient health status measured by EQ-5D in metastatic hormone-refractory prostate cancer patients. Value Health. 10 (5), 408-14.</t>
  </si>
  <si>
    <t>Xie F., Pullenayegum E. M., Li S. C., Hopkins R., Thumboo J., Lo N. N. (2010). Use of a disease-specific instrument in economic evaluations: mapping WOMAC onto the EQ-5D utility index. Value Health. 13 (8), 873-8.</t>
  </si>
  <si>
    <t>From (COMPLETED FOR ALL ROWS</t>
  </si>
  <si>
    <t>Linear mixed models</t>
  </si>
  <si>
    <t>The authors themselves do not recommend using this algorithm to predict utilities as some participants had RA while others did not. Evaluate various other mapping models</t>
  </si>
  <si>
    <t>Primary studies developing equations mapping onto EQ-5D</t>
  </si>
  <si>
    <t>Adams R., Walsh C., Veale D., Bresnihan B., FitzGerald O., Barry M. (2010). Understanding the relationship between the EQ-5D, SF-6D, HAQ and disease activity in inflammatory arthritis. Pharmacoeconomics. 28 (6), 477-87.</t>
  </si>
  <si>
    <t>Adams R., Craig B. M., Walsh C. D., Veale D. J., Bresnihan B., FitzGerald O., et al. (2011). The impact of a revised EQ-5D population scoring on preference-based utility scores in an inflammatory arthritis cohort. Value Health. 14 (6), 921-7.</t>
  </si>
  <si>
    <t>Gray A. M., Rivero-Arias O., Clarke P. M. (2006). Estimating the association between SF-12 responses and EQ-5D utility values by response mapping. Med Decis Making. 26 (1), 18-29.</t>
  </si>
  <si>
    <t>Models re-estimated in Adams, R et al. (2011). Value Health. 14, 921-7.</t>
  </si>
  <si>
    <t>Models predicting the standard EQ-5D tariff were previously reported in Adams, R et al. (2010). Pharmacoeconomics. 28, 477-87.</t>
  </si>
  <si>
    <t>Versteegh (Versteegh, MM et al. (2010). Health Qual Life Outcomes. 8, 141) externally validated and used to explore how poor predictions are for those in poor health.</t>
  </si>
  <si>
    <t>Early version presented at HESG</t>
  </si>
  <si>
    <t>Quoted &amp; critiqued by Woolacott (Woolacott, N et al. (2006). Health Technol Assess. 10, 1-233, i-iv).</t>
  </si>
  <si>
    <t>Coefficients reported in Oba, Y. (2007). Mayo Clin Proc. 82, 575-82). Data and methodology reported in Stahl, E et al. (2005). Health Qual Life Outcomes. 3, 56.</t>
  </si>
  <si>
    <t>Comment/correction in Cella, D et al. (2012). Value Health. 15, 783-4; author reply 785.</t>
  </si>
  <si>
    <t>External validation and comparison with other mapping algorithms conducted in another paper presented at HESG.</t>
  </si>
  <si>
    <t>Early versions presented at two HESG conferences and published as a HEDS discussion paper.</t>
  </si>
  <si>
    <t>Early version presented at HESG.</t>
  </si>
  <si>
    <t>The authors themselves do not recommend using this algorithm to predict utilities as some participants had RA while others did not. Evaluate various other mapping models.</t>
  </si>
  <si>
    <t>EQ-5D results presented only in Williamson 2009; further detail on methods in Dakin 2010.</t>
  </si>
  <si>
    <t>Final HUI results and methods shown in Dakin 2010.</t>
  </si>
  <si>
    <t>Cancer (28 different types, including breast and colorectal)</t>
  </si>
  <si>
    <t>EORTC breast cancer instrument (QLQ-BR23)</t>
  </si>
  <si>
    <t>FACT-P and EORTC Quality of Life Questionnaire (QLQ-C30)</t>
  </si>
  <si>
    <t>Kim, S. H., Jo, M. W., Kim, H. J., &amp; Ahn, J. H. (2012). Mapping EORTC QLQ-C30 onto EQ-5D for the assessment of cancer patients. Health Qual Life Outcomes, 10, 151.</t>
  </si>
  <si>
    <t>{Kim, 2012 #323}</t>
  </si>
  <si>
    <t>Michaud, K., &amp; Wolfe, F. (2005). EQ5D changes rheumatoid arthritis quality of life in United States: A retrospective study of 11,289 patients. Arthritis Rheum, 52(Suppl), S400.</t>
  </si>
  <si>
    <t>{Michaud, 2005 #324}</t>
  </si>
  <si>
    <t>{Blome, 2013 #305}</t>
  </si>
  <si>
    <t>Blome, C., Beikert, F. C., Rustenbach, S. J., &amp; Augustin, M. (2013). Mapping DLQI on EQ-5D in psoriasis: transformation of skin-specific health-related quality of life into utilities. Arch Dermatol Res, 305(4), 197-204.</t>
  </si>
  <si>
    <t>{Dakin, 2013 #217}</t>
  </si>
  <si>
    <t>Dakin, H., Gray, A., &amp; Murray, D. (2013). Mapping analyses to estimate EQ-5D utilities and responses based on Oxford Knee Score. Qual Life Res, 22(3), 683-694.</t>
  </si>
  <si>
    <t>Kaambwa, B., Billingham, L., &amp; Bryan, S. (2013). Mapping utility scores from the Barthel index. Eur J Health Econ, 14(2), 231-241.</t>
  </si>
  <si>
    <t>{Kaambwa, 2013 #144}</t>
  </si>
  <si>
    <t>{Kontodimopoulos, 2013 #220}</t>
  </si>
  <si>
    <t>Pinedo-Villanueva, R. A., Turner, D., Judge, A., Raftery, J. P., &amp; Arden, N. K. (2013). Mapping the Oxford hip score onto the EQ-5D utility index. Qual Life Res, 22(3), 665-675.</t>
  </si>
  <si>
    <t>{Pinedo-Villanueva, 2013 #218}</t>
  </si>
  <si>
    <t>Whynes, D. K., Sprigg, N., Selby, J., Berge, E., &amp; Bath, P. M. (2013). Testing for Differential Item Functioning within the EQ-5D. Med Decis Making, 33(2), 252-260.</t>
  </si>
  <si>
    <t>{Whynes, 2013 #265}</t>
  </si>
  <si>
    <t>Regression coefficients given in Beresniak et al. (2007) J Rheumatol. 34, 2193-2200</t>
  </si>
  <si>
    <t>Regression coefficients given in {Beresniak, 2007 #309}</t>
  </si>
  <si>
    <t>Sidovar, M. F., Limone, B. L., Lee, S., &amp; Coleman, C. I. (2013). Mapping the 12-item multiple sclerosis walking scale to the EuroQol 5-dimension index measure in North American multiple sclerosis patients. BMJ Open, 3(5), e002798.</t>
  </si>
  <si>
    <t>{Sidovar, 2013 #327}</t>
  </si>
  <si>
    <t>12-item Multiple Sclerosis Walking Scale (MSWS-12)</t>
  </si>
  <si>
    <t>Cost utility analysis results of this algorithm and that by {Sidovar, 2013 #327} are compared in {Limone, 2013 #326}</t>
  </si>
  <si>
    <t>Cost utility analysis results of this algorithm and that by Sidovar, et al 2013 are compared in Limone, B. L., Sidovar, M. F., &amp; Coleman, C. I. (2013). Estimation of the effect of dalfampridine on health utility by mapping the MSWS-12 to the EQ-5D in multiple sclerosis patients. Health Qual Life Outcomes, 11(1), 105.</t>
  </si>
  <si>
    <t>QWB</t>
  </si>
  <si>
    <t>AQoL-4D</t>
  </si>
  <si>
    <t>AQoL-8D</t>
  </si>
  <si>
    <t>General population and asthma, cancer, depression, diabetes, hearing problems, arthritis, heart disease, COPD and stroke</t>
  </si>
  <si>
    <t>1177-1467</t>
  </si>
  <si>
    <t>Personal Wellbeing Index (PWI)</t>
  </si>
  <si>
    <t>Satisfaction with Life Survey (SWLS)</t>
  </si>
  <si>
    <t>{Young, 2013 #211}</t>
  </si>
  <si>
    <t>Young, M. K., Ng, S. K., Mellick, G., &amp; Scuffham, P. A. (2013). Mapping of the PDQ-39 to EQ-5D scores in patients with Parkinson's disease. Qual Life Res, 22(5), 1065-1072.</t>
  </si>
  <si>
    <t>{Kent, 2012 #351}</t>
  </si>
  <si>
    <t>Kontodimopoulos, N., Bozios, P., Yfantopoulos, J., &amp; Niakas, D. (2013). Longitudinal predictive ability of mapping models: examining post-intervention EQ-5D utilities derived from baseline MHAQ data in rheumatoid arthritis patients. Eur J Health Econ, 14(2), 307-14.</t>
  </si>
  <si>
    <t>{Badia, 2013 #344}</t>
  </si>
  <si>
    <t>{Kay, 2013 #345}</t>
  </si>
  <si>
    <t>{Dams, 2013 #346}</t>
  </si>
  <si>
    <t>{Ghatnekar, 2013 #347}</t>
  </si>
  <si>
    <t>{Siani, 2013 #352}</t>
  </si>
  <si>
    <t>Previously presented at iHEA in 2011 {Siani, 2011 #140}</t>
  </si>
  <si>
    <t>Positive and negative syndrome scale (PANSS)</t>
  </si>
  <si>
    <t>CushingQOL</t>
  </si>
  <si>
    <t>Cushing’s syndrome</t>
  </si>
  <si>
    <t>Endocrine disorders</t>
  </si>
  <si>
    <t>Kay, S., Tolley, K., Colayco, D., Khalaf, K., Anderson, P., &amp; Globe, D. (2013). Mapping EQ-5D utility scores from the Incontinence Quality of Life Questionnaire among patients with neurogenic and idiopathic overactive bladder. Value Health, 16(2), 394-402.</t>
  </si>
  <si>
    <t>Overactive bladder</t>
  </si>
  <si>
    <t>Coefficients are given in the supplementary information available at http://ezproxy.ouls.ox.ac.uk:2070/science/article/pii/S1098301512042714#MMCvFirst</t>
  </si>
  <si>
    <t>Incontinence-specific Quality of Life questionnaire (I-QOL)</t>
  </si>
  <si>
    <t>Dams, J., Klotsche, J., Bornschein, B., Reese, J. P., Balzer-Geldsetzer, M., Winter, Y., Schrag, A., Siderowf, A., Oertel, W. H., Deuschl, G., Siebert, U., &amp; Dodel, R. (2013). Mapping the EQ-5D index by UPDRS and PDQ-8 in patients with Parkinson's disease. Health Qual Life Outcomes, 11, 35.</t>
  </si>
  <si>
    <t>Unified Parkinson’s Disease Rating Scale (UPDRS)</t>
  </si>
  <si>
    <t>8-item Parkinson’s Disease Questionnaire (PDQ-8)</t>
  </si>
  <si>
    <t>Parkinson’s disease</t>
  </si>
  <si>
    <t>fractional polynomial regression; logarithmic function</t>
  </si>
  <si>
    <t>External validation reported in the same paper</t>
  </si>
  <si>
    <t>Ghatnekar, O., Eriksson, M., &amp; Glader, E. L. (2013). Mapping health outcome measures from a stroke registry to EQ-5D weights. Health Qual Life Outcomes, 11, 34.</t>
  </si>
  <si>
    <t>Stroke outcome measures not restricted to validated instruments</t>
  </si>
  <si>
    <t>Externally validated by {Pickard, 2012 #219}</t>
  </si>
  <si>
    <t>Externally validated by Pickard, 2012 (Value Health, 15(2), 305-311)</t>
  </si>
  <si>
    <t>{Rive, 2010 #356}</t>
  </si>
  <si>
    <t>Rive, B., Grishchenko, M., Guilhaume-Goulant, C., Katona, C., Livingston, G., Lamure, M., Toumi, M., &amp; Francois, C. (2010). Cost effectiveness of memantine in Alzheimer's disease in the UK. J Med Econ, 13(2), 371-380.</t>
  </si>
  <si>
    <t>Alzheimer's Disease Cooperative Study Activities of Daily Living scale (ADCS–ADL)</t>
  </si>
  <si>
    <t>Alzheimer's disease</t>
  </si>
  <si>
    <t>polynomial spline, limited dependent variable mixture model</t>
  </si>
  <si>
    <t>polynomial spline</t>
  </si>
  <si>
    <t>Multiple myeloma, breast cancer, lung cancer</t>
  </si>
  <si>
    <t>Cancer (various)</t>
  </si>
  <si>
    <t>Longworth L., Buxton M. J., Sculpher M., Smith D. H. (2005). Estimating utility data from clinical indicators for patients with stable angina. Eur J Health Econ. 6 (4), 347-53; Longworth, L. (May 2007). Estimating quality adjusted life years where health-related utility data are missing. PhD thesis. Brunel University.</t>
  </si>
  <si>
    <t>Breathlessness Grade and Canadian Cardiovascular Society (CCS) classification of angina and number of drug classes used</t>
  </si>
  <si>
    <t>See Chapter 4 and Appendix B. Model performance and QALY gains compared against SF-6D and mapping from CCS &amp; breathlessness measures in Chapter 5.</t>
  </si>
  <si>
    <t>In Longworth 2007, see Chapters 3 &amp; 5 and Appendix A. Model performance and QALY gains compared against SF-6D and mapping from SF-36 in Chapter 5, in addition to exploration of methods to allow for uncertainty.</t>
  </si>
  <si>
    <t>limited dependent variable mixture model. Response mapping conducted using generalised ordered probit</t>
  </si>
  <si>
    <t>limited dependent variable mixture model</t>
  </si>
  <si>
    <t>Norlin, J. M., Steen Carlsson, K., Persson, U., &amp; Schmitt-Egenolf, M. (2012). Analysis of three outcome measures in moderate to severe psoriasis: a registry-based study of 2450 patients. Br J Dermatol, 166(4), 797-802.</t>
  </si>
  <si>
    <t>Dermatology Life Quality Index (DLQI) and clinical indicators</t>
  </si>
  <si>
    <t>Present 2 mapping functions for relationship between PASI (Psoriasis Area and Severity Index) &amp; DLQI: one for PASI &lt; 10 and PASI &gt;=10</t>
  </si>
  <si>
    <t>Longworth, L. (2007). Estimating quality adjusted life years where health-related utility data are missing. PhD thesis. Brunel University.</t>
  </si>
  <si>
    <t>{Longworth, 2007 #358}</t>
  </si>
  <si>
    <t>AQoL</t>
  </si>
  <si>
    <t>EORTC QLQ-C30 and EORTC QLQ-BR23</t>
  </si>
  <si>
    <t>Soini E. J., Hallinen T. A., Puolakka K., Vihervaara V., Kauppi M. J. (2012). Cost-effectiveness of adalimumab, etanercept, and tocilizumab as first-line treatments for moderate-to-severe rheumatoid arthritis. J Med Econ. 15 (2), 340-51 and Ducournau, P., Kielhorn, A., &amp; Wintfeld, N. (2009). Comparison of linear and nonlinear utility mapping between HAQ and EQ-5D using pooled data from the tocilizumab trials OPTION and LITHE. Rheumatology (Oxford), 48(1 Suppl), i107-108.</t>
  </si>
  <si>
    <t>Mixed model</t>
  </si>
  <si>
    <t>{Lloyd, 2008 #363}</t>
  </si>
  <si>
    <t>Lloyd, A., Nafees, B., Gavriel, S., Rousculp, M. D., Boye, K. S., &amp; Ahmad, A. (2008). Health utility values associated with diabetic retinopathy. Diabet Med, 25(5), 618-624.</t>
  </si>
  <si>
    <t>25-item Visual Functioning Questionnaire (VFQ-25) and visual acuity</t>
  </si>
  <si>
    <t>Diabetes and diabetic retinopathy</t>
  </si>
  <si>
    <t>&lt;117</t>
  </si>
  <si>
    <t>AQL-5D (asthma‐specific preference-based measure based on Asthma Quality of Life Questionnaire)</t>
  </si>
  <si>
    <t>Health Assessment Questionnaire (HAQ), SF-36, Hospital Anxiety and Depression Scale (HADS) &amp; Disease Activity Score (DAS28)</t>
  </si>
  <si>
    <t>Healthy Days, developed by Centers for Disease Control and Prevention (CDC)</t>
  </si>
  <si>
    <t>Hernández Alava M., Wailoo A. J., Ara R. (2012). Tails from the peak district: adjusted limited dependent variable mixture models of EQ-5D questionnaire health state utility values. Value Health. 15 (3), 550-61.</t>
  </si>
  <si>
    <t>{Hernández Alava, 2012 #247}</t>
  </si>
  <si>
    <t>External validation and evaluation of impact on cost-utility results by Pickard et al (2005, Health Qual Life Outcomes. 3, 11) and Snedecor (2009, Sleep. 32, 817-24).</t>
  </si>
  <si>
    <t>External validation and evaluation of impact on cost-utility results by Pickard et al (2005, Health Qual Life Outcomes. 3, 11) and Snedecor et al (2009, Sleep. 32, 817-24).</t>
  </si>
  <si>
    <t>Validated by Rowen (Rowen, D et al. (2009). Health Qual Life Outcomes. 7, 27). External validation and evaluation of impact on cost-utility results by Pickard et al  (2005, Health Qual Life Outcomes. 3, 11) and Snedecor et al (2009, Sleep. 32, 817-24).</t>
  </si>
  <si>
    <t>Preliminary version presented as a poster at EuroQoL plenary.</t>
  </si>
  <si>
    <t>Previously presented at HESG.</t>
  </si>
  <si>
    <t>QoL Assessment of Growth Hormone Deficiency in Adults questionnaire (QoL-AGHDA)</t>
  </si>
  <si>
    <t>Previously presented at iHEA in 2011</t>
  </si>
  <si>
    <t>Edlin R., Tsuchiya A., Brazier J. (2002). Mapping the Minnesota Living with Heart Failure Questionnaire to the EQ-5D index. Report to Novartis Contact authors for further details.</t>
  </si>
  <si>
    <t>Badia, X., Roset, M., Valassi, E., Franz, H., Forsythe, A., &amp; Webb, S. M. (2013). Mapping CushingQOL scores to EQ-5D utility values using data from the European Registry on Cushing's syndrome (ERCUSYN). Qual Life Res. 22(10), 2941-2950</t>
  </si>
  <si>
    <t>{Chan, 2014 #369}</t>
  </si>
  <si>
    <t>{Brazier, 2014 #372}</t>
  </si>
  <si>
    <t>{Heredi, 2014 #373}</t>
  </si>
  <si>
    <t>{Kay, 2014 #383}</t>
  </si>
  <si>
    <t>{Teckle, 2013 #387}</t>
  </si>
  <si>
    <t>EORTC Quality of Life Questionnaire (QLQ-C30) and QLQ-MY20 myeloma module</t>
  </si>
  <si>
    <t>Multiple myeloma</t>
  </si>
  <si>
    <t>Oddershede, L., Andreasen, J. J., &amp; Ehlers, L. (2014). Estimation of utility values from visual analog scale measures of health in patients undergoing cardiac surgery. Clinicoecon Outcomes Res, 6, 21-27.</t>
  </si>
  <si>
    <t>5 visual analogue scales measuring patients’ self-reported mobility, self-care, ability to perform usual activities, pain, and anxiety or depression</t>
  </si>
  <si>
    <t>Coronary artery bypass graft recipients</t>
  </si>
  <si>
    <t>GLS with random intercepts</t>
  </si>
  <si>
    <t>Chan, K. K., Willan, A. R., Gupta, M., &amp; Pullenayegum, E. (2014). Underestimation of Uncertainties in Health Utilities Derived from Mapping Algorithms Involving Health-Related Quality-of-Life Measures: Statistical Explanations and Potential Remedies. Med Decis Making.</t>
  </si>
  <si>
    <t>University of Washington Quality of Life questionnaire version 4 (UW QOL v4)</t>
  </si>
  <si>
    <t>Head and neck cancer</t>
  </si>
  <si>
    <t>Heredi, E., Rencz, F., Balogh, O., Gulacsi, L., Herszenyi, K., Hollo, P., Jokai, H., Karpati, S., Pentek, M., Remenyik, E., Szegedi, A., &amp; Brodszky, V. (2014). Exploring the relationship between EQ-5D, DLQI and PASI, and mapping EQ-5D utilities: a cross-sectional study in psoriasis from Hungary. Eur J Health Econ, 15 Suppl 1, 111-119.</t>
  </si>
  <si>
    <t>Dermatology Life Quality Index (DLQI), VAS for disease severity and clinical indicators</t>
  </si>
  <si>
    <t>MacNew Heart Disease Quality of Life Questionnaire (MacNew) instrument</t>
  </si>
  <si>
    <t>Coronary heart disease</t>
  </si>
  <si>
    <t>robust MM-estimator</t>
  </si>
  <si>
    <t>Multi-Instrument Comparison survey: The sample used in this study is encompassed within that used by Richardson et al 2012.</t>
  </si>
  <si>
    <t>Roland-Morris Disability Questionnaire (RMDQ)</t>
  </si>
  <si>
    <t>Roland-Morris Disability Questionnaire (RMDQ) and numerical rating scales (NRS) of pain</t>
  </si>
  <si>
    <t>linear spline</t>
  </si>
  <si>
    <t>5224 patients</t>
  </si>
  <si>
    <t>Pediatric Quality of Life Inventory (PedsQL) General Core Scales (GCS)</t>
  </si>
  <si>
    <t>* A set of direct valuations are available for the source instrument. Depending on circumstances, it may therefore be preferable to use direct valuations rather than mapping.</t>
  </si>
  <si>
    <t>Children in general population aged 11-15</t>
  </si>
  <si>
    <t>Skaltsa, K., Longworth, L., Ivanescu, C., Phung, D., &amp; Holmstrom, S. (2014). Mapping the FACT-P to the preference-based EQ-5D questionnaire in metastatic castration-resistant prostate cancer. Value Health, 17(2), 238-244.</t>
  </si>
  <si>
    <t>Functional Assessment of Cancer Therapy - Prostate (FACT-P)</t>
  </si>
  <si>
    <t>group-specific model: separate GEE models for good and poor health</t>
  </si>
  <si>
    <t>Proskorovsky, I., Lewis, P., Williams, C. D., Jordan, K., Kyriakou, C., Ishak, J., &amp; Davies, F. E. (2014). Mapping EORTC QLQ-C30 and QLQ-MY20 to EQ-5D in patients with multiple myeloma. Health Qual Life Outcomes, 12, 35.</t>
  </si>
  <si>
    <t>EORTC QLQ-C30 and QLQ-MY20</t>
  </si>
  <si>
    <t>Kay, S., &amp; Ferreira, A. (2014). Mapping the 25-item National Eye Institute Visual Functioning Questionnaire (NEI VFQ-25) to EQ-5D utility scores. Ophthalmic Epidemiol, 21(2), 66-78.</t>
  </si>
  <si>
    <t>Diabetic macular oedema</t>
  </si>
  <si>
    <t>reverse 2-part GEE</t>
  </si>
  <si>
    <t>Teckle, P., McTaggart-Cowan, H., Van der Hoek, K., Chia, S., Melosky, B., Gelmon, K., &amp; Peacock, S. (2013). Mapping the FACT-G cancer-specific quality of life instrument to the EQ-5D and SF-6D. Health Qual Life Outcomes, 11, 203.</t>
  </si>
  <si>
    <t>Functional Assessment of Cancer Therapy - General (FACT-G)</t>
  </si>
  <si>
    <t>Breast, colorectal or lung cancer</t>
  </si>
  <si>
    <t>Le, Q. A. (2014). Probabilistic mapping of the health status measure SF-12 onto the health utility measure EQ-5D using the US-population-based scoring models. Qual Life Res, 23(2), 459-466.</t>
  </si>
  <si>
    <t>response mapping using multinomial logistic regression</t>
  </si>
  <si>
    <t>Models for UK time trade-off EQ-5D tariff and additional details of the methods and models presented here are shown in Le, Q. A., &amp; Doctor, J. N. (2011). Probabilistic mapping of descriptive health status responses onto health state utilities using Bayesian networks: an empirical analysis converting SF-12 into EQ-5D utility index in a national US sample. Med Care, 49(5), 451-460.</t>
  </si>
  <si>
    <t>Stata command for estimating predicted utilities published by Stata command for estimating predicted utilities published by Ramos-Goñi, J. M., Rivero-Arias, O., &amp; Dakin, H. (2013). Response mapping to translate health outcomes into the generic health-related quality of life instrument EQ-5D: Introducing the mrs2eq and oks2eq commands. Stata Journal, 13(3), 474-491. Early version presented at HESG.</t>
  </si>
  <si>
    <t>Algorithm was applied to secondary data from a variety of trials in: Wijeysundera, HC. et al. (2014). Clinicoecon Outcomes Res, 6, 253-268.</t>
  </si>
  <si>
    <t>Brazier, J., Connell, J., Papaioannou, D., Mukuria, C., Mulhern, B., Peasgood, T., Lloyd Jones, M., Paisley, S., O'Cathain, A., Barkham, M., Knapp, M., Byford, S., Gilbody, S., &amp; Parry, G. (2014). A systematic review, psychometric analysis and qualitative assessment of generic preference-based measures of health in mental health populations and the estimation of mapping functions from widely used specific measures. Health Technol Assess, 18(34), 1-188.</t>
  </si>
  <si>
    <t>Hospital Anxiety and Depression Scale (HADS)</t>
  </si>
  <si>
    <t>Patient Health Questionnaire 9-item depression module (PHQ-9)</t>
  </si>
  <si>
    <t>Generalised Anxiety Disorder Assessment (GAD-7)</t>
  </si>
  <si>
    <t>Generalised Anxiety Disorder Assessment (GAD-7) and Patient Health Questionnaire (PHQ-9)</t>
  </si>
  <si>
    <t>Clinical Outcomes in Routine Evaluation – Outcome Measure (CORE-OM)</t>
  </si>
  <si>
    <t>Depression, anxiety and phobias</t>
  </si>
  <si>
    <t>Deliberate self harm</t>
  </si>
  <si>
    <t>Depression and/or anxiety</t>
  </si>
  <si>
    <t>Depression or anxiety</t>
  </si>
  <si>
    <t>286 patients</t>
  </si>
  <si>
    <t>475 patients</t>
  </si>
  <si>
    <t>394 patients</t>
  </si>
  <si>
    <t>213 patients</t>
  </si>
  <si>
    <t>Methods presented in Chapter 4. Coefficients not reported in the monograph</t>
  </si>
  <si>
    <t>Mapping presented in Chapter 4; coefficients given in Appendix 3</t>
  </si>
  <si>
    <t>{Chen, 2015 #407}</t>
  </si>
  <si>
    <t>{Coca Perraillon, 2015 #409}</t>
  </si>
  <si>
    <t>Finite mixture models</t>
  </si>
  <si>
    <t>General population, type 2 diabetes, stroke</t>
  </si>
  <si>
    <t>{Wailoo, 2015 #419}</t>
  </si>
  <si>
    <t>{Mihalopoulos, 2014 #445}</t>
  </si>
  <si>
    <t>{Ara, 2014 #467}</t>
  </si>
  <si>
    <t>{Cheung, 2014 #462}</t>
  </si>
  <si>
    <t>{Boland, 2015 #434}</t>
  </si>
  <si>
    <t>{Acaster, 2015 #437}</t>
  </si>
  <si>
    <t>Ankylosing spondylitis</t>
  </si>
  <si>
    <t>Bespoke mixture, Generalized Ordered probit</t>
  </si>
  <si>
    <t>Hernandez et al. 2013a; Hernandez et al, 2013b</t>
  </si>
  <si>
    <t>Acaster, S., Pinder, B., Mukuria, C., &amp; Copans, A. (2015). Mapping the EQ-5D index from the cystic fibrosis questionnaire-revised using multiple modelling approaches. Health Qual Life Outcomes, 13, 33.</t>
  </si>
  <si>
    <t>Wailoo, A., Hernandez, M., Philips, C., Brophy, S., &amp; Siebert, S. (2015). Modeling Health State Utility Values in Aukylosing Spondylitis: Comparisons of Direct and Indirect Methods. Value Health, 18(4), 425-431.</t>
  </si>
  <si>
    <t>Cystic Fibrosis Questionnaire-Revised (CFQ-R)</t>
  </si>
  <si>
    <t>Cystic fibrosis</t>
  </si>
  <si>
    <t>Boland, M. R., van Boven, J. F., Kocks, J. W., van der Molen, T., Goossens, L. M., Chavannes, N. H., &amp; Rutten-van Molken, M. P. (2015). Mapping the clinical chronic obstructive pulmonary disease questionnaire onto generic preference-based EQ-5D values. Value Health, 18(2), 299-307.</t>
  </si>
  <si>
    <t xml:space="preserve">Clinical Chronic Obstructive Pulmonary Disease Questionnaire (CCQ) </t>
  </si>
  <si>
    <t>Cheung, Y. B., Luo, N., Ng, R., &amp; Lee, C. F. (2014). Mapping the functional assessment of cancer therapy-breast (FACT-B) to the 5-level EuroQoL Group's 5-dimension questionnaire (EQ-5D-5L) utility index in a multi-ethnic Asian population. Health Qual Life Outcomes, 12, 180</t>
  </si>
  <si>
    <t xml:space="preserve">Functional Assessment of Cancer Therapy - Breast (FACT-B) </t>
  </si>
  <si>
    <t xml:space="preserve">CLAD </t>
  </si>
  <si>
    <t>Khan, I., &amp; Morris, S. (2014). A non-linear beta-binomial regression model for mapping EORTC QLQ- C30 to the EQ-5D-3L in lung cancer patients: a comparison with existing approaches. Health Qual Life Outcomes, 12, 163.</t>
  </si>
  <si>
    <t>{Khan, 2014 #456}</t>
  </si>
  <si>
    <t xml:space="preserve">Non small cell lung cancer </t>
  </si>
  <si>
    <t>Diels, J., Hamberg, P., Ford, D., Price, P. W., Spencer, M., &amp; Dass, R. N. (2015). Mapping FACT-P to EQ-5D in a large cross-sectional study of metastatic castration-resistant prostate cancer patients. Qual Life Res, 24(3), 591-598.</t>
  </si>
  <si>
    <t>{Diels, 2015 #429}</t>
  </si>
  <si>
    <t>Median regression</t>
  </si>
  <si>
    <t>Mihalopoulos, C., Chen, G., Iezzi, A., Khan, M. A., &amp; Richardson, J. (2014). Assessing outcomes for cost-utility analysis in depression: comparison of five multi-attribute utility instruments with two depression-specific outcome measures. Br J Psychiatry, 205(5), 390-397.</t>
  </si>
  <si>
    <t xml:space="preserve">Depression Anxiety Stress Scale (DASS-21) and Kessler Psychological Distress Scale (K10) </t>
  </si>
  <si>
    <t>Depression</t>
  </si>
  <si>
    <t xml:space="preserve">Roland Morris Questionnaire (RMQ) </t>
  </si>
  <si>
    <t>Low back pain</t>
  </si>
  <si>
    <t xml:space="preserve">Tool to estimate predicted utilities available at: http://www.herc.ox.ac.uk/downloads/supp_pub/sf12eq5d. Early version presented at HESG {Gray, 2004 #251}. Validated by {Poole, 2009 #9}, {Gabbe, 2015 #405},  {Rowen, 2009 #12} and  {Ayis, 2015 #406} </t>
  </si>
  <si>
    <t>{Malottki, 2011 #468}</t>
  </si>
  <si>
    <t>{Hurst, 1997 #469}</t>
  </si>
  <si>
    <t>Hurst, N. P., Kind, P., Ruta, D., Hunter, M., &amp; Stubbings, A. (1997). Measuring health-related quality of life in rheumatoid arthritis: validity, responsiveness and reliability of EuroQol (EQ-5D). Br J Rheumatol, 36(5), 551-559.</t>
  </si>
  <si>
    <t>Health Assessment Questionnaire (HAQ), pain visual acuity, ACR disease activity and clinical measures</t>
  </si>
  <si>
    <t>Malottki, K., Barton, P., Tsourapas, A., Uthman, A. O., Liu, Z., Routh, K., Connock, M., Jobanputra, P., Moore, D., Fry-Smith, A., &amp; Chen, Y. F. (2011). Adalimumab, etanercept, infliximab, rituximab and abatacept for the treatment of rheumatoid arthritis after the failure of a tumour necrosis factor inhibitor: a systematic review and economic evaluation. Health Technol Assess, 15(14), 1-278.</t>
  </si>
  <si>
    <t>See pages 156 and 272 for details. Re-analyses the same dataset as {Hurst, 1997 #469}.</t>
  </si>
  <si>
    <t>See pages 156 and 272 for details. Re-analyses the same dataset as Hurst, 1997 Br J Rheumatol, 36(5), 551-559.</t>
  </si>
  <si>
    <t>{Lindgren, 2009 #470}</t>
  </si>
  <si>
    <t>Health Assessment Questionnaire (HAQ) and Disease Activity Score (DAS28)</t>
  </si>
  <si>
    <t>Lindgren, P., Geborek, P., &amp; Kobelt, G. (2009). Modeling the cost-effectiveness of treatment of rheumatoid arthritis with rituximab using registry data from Southern Sweden. Int J Technol Assess Health Care, 25(2), 181-189.</t>
  </si>
  <si>
    <t>{Kent, 2015 #423}</t>
  </si>
  <si>
    <t>{Marra, 2007 #473}</t>
  </si>
  <si>
    <t>Dixon, P., Dakin, H., &amp; Wordsworth, S. (2015). Generic and disease-specific estimates of quality of life in macular degeneration: Mapping of the MacDQoL onto the EQ-5D-3L. Quality of Life Research (in press).</t>
  </si>
  <si>
    <t>Macular Degeneration Quality of Life (MacDQoL)</t>
  </si>
  <si>
    <t>Macular degeneration</t>
  </si>
  <si>
    <t>Chen, G., Iezzi, A., McKie, J., Khan, M. A., &amp; Richardson, J. (2015). Diabetes and quality of life: Comparing results from utility instruments and Diabetes-39. Diabetes Res Clin Pract, 109, 326-333.</t>
  </si>
  <si>
    <t>Diabetes-39 (D-39)</t>
  </si>
  <si>
    <t>Diabetes and general public</t>
  </si>
  <si>
    <t>Chen, G., McKie, J., Khan, M. A., &amp; Richardson, J. R. (2015). Deriving health utilities from the MacNew Heart Disease Quality of Life Questionnaire. Eur J Cardiovasc Nurs, 14(5), 405-415.</t>
  </si>
  <si>
    <t>geometric mean squares (GMS); MM-estimator</t>
  </si>
  <si>
    <t>2 part beta regression</t>
  </si>
  <si>
    <t>finite mixture models, mixing either linear regression or beta regression</t>
  </si>
  <si>
    <t>Earlier versions of this work were presented at the 14th Biennial European Meeting of the Society for Medical Decision Making, Oslo, Norway, June 10-12 and at the 18th International Conference of Parkinson’s Disease and Movement Disorders, Stockholm, June 2014.</t>
  </si>
  <si>
    <t>Previously presented as Leeds Institute of Health Sciences Working Paper Number WP13_08. medhealth.leeds.ac.uk/download/343/auhe_wp13_08 {Kharroubi, 2013 #397}</t>
  </si>
  <si>
    <t>Previously presented as Leeds Institute of Health Sciences Working Paper Number WP13_08. medhealth.leeds.ac.uk/download/343/auhe_wp13_08</t>
  </si>
  <si>
    <t>Kharroubi, S. A., Edlin, R., Meads, D., Browne, C., Brown, J., &amp; McCabe, C. (2015). Use of Bayesian Markov chain Monte Carlo methods to estimate EQ-5D utility scores from EORTC QLQ data in myeloma for use in cost-effectiveness analysis. Med Decis Making, 35(3), 351-360.</t>
  </si>
  <si>
    <t>{Kharroubi, 2015 #422}</t>
  </si>
  <si>
    <t>Marra, C. A., Marion, S. A., Guh, D. P., Najafzadeh, M., Wolfe, F., Esdaile, J. M., Clarke, A. E., Gignac, M. A., &amp; Anis, A. H. (2007). Not all "quality-adjusted life years" are equal. J Clin Epidemiol, 60(6), 616-624.</t>
  </si>
  <si>
    <t>Pennington et al {Pennington, 2014 #443} compare performance against different mapping algorithms and assess impact on an economic model.</t>
  </si>
  <si>
    <t>Pennington et al (2014, Value Health, 17(8), 762-771) compare performance against different mapping algorithms and assess impact on an economic model.</t>
  </si>
  <si>
    <t>Health assessment Questionnaire (HAQ)</t>
  </si>
  <si>
    <t>{Barton, 2004 #481}</t>
  </si>
  <si>
    <t>Barton, P., Jobanputra, P., Wilson, J., Bryan, S., &amp; Burls, A. (2004). The use of modelling to evaluate new drugs for patients with a chronic condition: the case of antibodies against tumour necrosis factor in rheumatoid arthritis. Health Technol Assess, 8(11), iii, 1-91.</t>
  </si>
  <si>
    <t>Mapping described on page 22-3. Uses the same dataset as {Hurst, 1997 #469}. Pennington et al {Pennington, 2014 #443} compare performance against different mapping algorithms and assess impact on an economic model. Cited in {Drummond, 2005 #476}{Pennington, 2014 #443}.</t>
  </si>
  <si>
    <t>Mapping described on page 22-3. Uses the same dataset as Hurst 1997 (Br J Rheumatol, 36, 551-559). Pennington et al (2014, Value Health, 17, 762-771) compare performance against different mapping algorithms and assess impact on an economic model.</t>
  </si>
  <si>
    <t>Pennington et al (2014, Value Health, 17, 762-771) compare performance against different mapping algorithms and assess impact on an economic model.</t>
  </si>
  <si>
    <t>Kobelt, G., Jonsson, L., Lindgren, P., Young, A., &amp; Eberhardt, K. (2002). Modeling the progression of rheumatoid arthritis: a two-country model to estimate costs and consequences of rheumatoid arthritis. Arthritis Rheum, 46(9), 2310-2319. Kobelt, G., Lindgren, P., Lindroth, Y., Jacobson, L., &amp; Eberhardt, K. (2005). Modelling the effect of function and disease activity on costs and quality of life in rheumatoid arthritis. Rheumatology (Oxford), 44(9), 1169-1175. Kobelt, G., Lindgren, P., Singh, A., &amp; Klareskog, L. (2005). Cost effectiveness of etanercept (Enbrel) in combination with methotrexate in the treatment of active rheumatoid arthritis based on the TEMPO trial. Ann Rheum Dis, 64(8), 1174-1179.</t>
  </si>
  <si>
    <t>{Kobelt, 2002 #478}{Kobelt, 2005 #471;Kobelt, 2005 #477}</t>
  </si>
  <si>
    <t>{Vera-Llonch, 2008 #479;Vera-Llonch, 2008 #480}</t>
  </si>
  <si>
    <t>Vera-Llonch, M., Massarotti, E., Wolfe, F., Shadick, N., Westhovens, R., Sofrygin, O., Maclean, R., Li, T., &amp; Oster, G. (2008). Cost-effectiveness of abatacept in patients with moderately to severely active rheumatoid arthritis and inadequate response to tumor necrosis factor-alpha antagonists. J Rheumatol, 35(9), 1745-1753.  Vera-Llonch, M., Massarotti, E., Wolfe, F., Shadick, N., Westhovens, R., Sofrygin, O., Maclean, R., Yuan, Y., &amp; Oster, G. (2008). Cost-effectiveness of abatacept in patients with moderately to severely active rheumatoid arthritis and inadequate response to methotrexate. Rheumatology (Oxford), 47(4), 535-541.</t>
  </si>
  <si>
    <t>~19,000</t>
  </si>
  <si>
    <t>Unclear: Appears to be sample means for each group</t>
  </si>
  <si>
    <t>Ota, H., Tanno, M., Tanaka, H., Kobayashi, M., &amp; Yoshino, S. (2003). Correlation between the health assessment questionnaire (HAQ) and utility value in rheumatoid arthritis patients. Presented at the ISPOR first Asia-Pacific conference September 1-3; Kobe, Japan. Tanno, M., Nakamura, I., Ito, K., Tanaka, H., Ohta, H., Kobayashi, M., Tachihara, A., Nagashima, M., Yoshino, S., &amp; Nakajima, A. (2006). Modeling and cost-effectiveness analysis of etanercept in adults with rheumatoid arthritis in Japan: a preliminary analysis. Mod Rheumatol, 16(2), 77-84.</t>
  </si>
  <si>
    <t>{Ota, 2003 #482}{Tanno, 2006 #475}</t>
  </si>
  <si>
    <t>Not stated in Tanno paper</t>
  </si>
  <si>
    <t>{Hawthorne, 2000 #483}</t>
  </si>
  <si>
    <t>Hawthorne, G., Buchbinder, R., &amp; Defina, J. (2000). Functional status and health-related quality of life assessment in patients with rheumatoid arthritis. Centre for Health Program Evaluation, working paper 116.</t>
  </si>
  <si>
    <t>Coefficients shown in Figure 1. Pennington et al (2014, Value Health, 17, 762-771) compare performance against different mapping algorithms and assess impact on an economic model.</t>
  </si>
  <si>
    <t>{Standfield, 2010 #484}</t>
  </si>
  <si>
    <t>Standfield, L., Norris, S., Harvey, C., Elliot, L., Riordan, J., Hall, S., Day, R., Nash, P., Thirunavukkarasu, K., Robertson, J., &amp; Palmer, T. (2010). Relationship between rheumatoid arthritis disease severity, health-related utility, and resource use in Australian patients: A cross-sectional, multicenter study. Clin Ther, 32(7), 1329-1342.</t>
  </si>
  <si>
    <t>Ara, R., Kearns, B., vanHout, B. A., &amp; Brazier, J. E. (2014). Predicting preference-based utility values using partial proportional odds models. BMC Res Notes, 7, 438.</t>
  </si>
  <si>
    <t>General health, acute sickness and demographic variables</t>
  </si>
  <si>
    <t>Diabetes</t>
  </si>
  <si>
    <t>Mental health conditions</t>
  </si>
  <si>
    <t>Respiratory problems</t>
  </si>
  <si>
    <t>Musculoskeletal conditions</t>
  </si>
  <si>
    <t>Models for musculoskeletal conditions are shown in the text; models for other conditions are shown in the appendix. Models for nervous system conditions were estimated but not shown in the paper.</t>
  </si>
  <si>
    <t>Tool to estimate predicted utilities available at: http://www.herc.ox.ac.uk/downloads/supp_pub/sf12eq5d. Early version (including two-part model) presented at HESG. Validated by Poole et al (2009, Br J Dermatol. 161, 1335-40), Gabbe et al (2015 Popul Health Metr. 13, 14) and Rowen et al (2009, Health Qual Life Outcomes. 7, 27); Ayis (2015 BMJ Open, 5(6), e007101).</t>
  </si>
  <si>
    <t>Kim, S. H., Kim, S. O., Lee, S. I., &amp; Jo, M. W. (2014). Deriving a mapping algorithm for converting SF-36 scores to EQ-5D utility score in a Korean population. Health Qual Life Outcomes, 12, 145.</t>
  </si>
  <si>
    <t>{Chan, 2015 #512}</t>
  </si>
  <si>
    <t>{Richardson, 2014 #394}{Richardson, 2012 #332;Richardson, 2012 #338;Richardson, 2012 #339;Richardson, 2012 #340;Richardson, 2012 #341;Richardson, 2013 #342}{Chen, 2016 #491}</t>
  </si>
  <si>
    <t>Mukuria, C., Brazier, J., Barkham, M., Connell, J., Hardy, G., Hutten, R., Saxon, D., Dent-Brown, K., &amp; Parry, G. (2013). Cost-effectiveness of an improving access to psychological therapies service. Br J Psychiatry, 202(3), 220-227.</t>
  </si>
  <si>
    <t>{Mukuria, 2013 #510}</t>
  </si>
  <si>
    <t>Inpatients and outpatients with a range of conditions</t>
  </si>
  <si>
    <t>Longworth, L., Yang, Y., Young, T., Mulhern, B., Hernandez Alava, M., Mukuria, C., Rowen, D., Tosh, J., Tsuchiya, A., Evans, P., Devianee Keetharuth, A., &amp; Brazier, J. (2014). Use of generic and condition-specific measures of health-related quality of life in NICE decision-making: a systematic review, statistical modelling and survey. Health Technol Assess, 18(9), 1-224. and Young, T. A., Mukuria, C., Rowen, D., Brazier, J. E., &amp; Longworth, L. (2015). Mapping Functions in Health-Related Quality of Life: Mapping From Two Cancer-Specific Health-Related Quality-of-Life Instruments to EQ-5D-3L. Med Decis Making, 35(7), 912-926.</t>
  </si>
  <si>
    <t>Also presented at the 8th International Conference on Head and Neck Cancer and the International Health Economics Association (iHEA) 11th World Congress</t>
  </si>
  <si>
    <t>{Siani, 2013 #352} Previously presented at iHEA in 2011 {Siani, 2011 #140}</t>
  </si>
  <si>
    <t>Siani, C., de Peretti, C., Millier, A., Boyer, L., &amp; Toumi, M. (2016). Predictive models to estimate utility from clinical questionnaires in schizophrenia: findings from EuroSC. Qual Life Res, 25(4), 925-934.</t>
  </si>
  <si>
    <t>Positive and negative syndrome scale (PANSS), Calgary Depression Scale for Schizophrenia (CDSS)</t>
  </si>
  <si>
    <t>linear random effects model</t>
  </si>
  <si>
    <t>External validation by {Rowen, 2012 #302}{Doble, 2014 #395;Doble, 2016 #492}</t>
  </si>
  <si>
    <t>External validation by {Rowen, 2012 #302}{Crott, 2014 #371}{Doble, 2014 #395;Doble, 2016 #492}</t>
  </si>
  <si>
    <t>{Crott, 2014 #371}{Doble, 2014 #395;Doble, 2016 #492}</t>
  </si>
  <si>
    <t>Externally validated by {Crott, 2013 #214} and {Rowen, 2012 #302}{Crott, 2014 #371}{Doble, 2014 #395;Doble, 2016 #492}</t>
  </si>
  <si>
    <t>{Doble, 2016 #492}</t>
  </si>
  <si>
    <t>EORTC QLQ-C30</t>
  </si>
  <si>
    <t>(separate models for patients with high and low scores)</t>
  </si>
  <si>
    <t>Coefficients presented in Table 4. Externally validated in the same paper and by: Doble, B., &amp; Lorgelly, P. (2016). Qual Life Res, 25(4), 891-911.</t>
  </si>
  <si>
    <t>{Kim, 2016 #500}</t>
  </si>
  <si>
    <t>Kim, H. L., Kim, D., Jang, E. J., Lee, M. Y., Song, H. J., Park, S. Y., Cho, S. K., Sung, Y. K., Choi, C. B., Won, S., Bang, S. Y., Cha, H. S., Choe, J. Y., Chung, W. T., Hong, S. J., Jun, J. B., Kim, J., Kim, S. K., Kim, T. H., Kim, T. J., Koh, E., Lee, H., Lee, H. S., Lee, J., Lee, S. S., Lee, S. W., Park, S. H., Shim, S. C., Yoo, D. H., Yoon, B. Y., Bae, S. C., &amp; Lee, E. K. (2016). Mapping health assessment questionnaire disability index (HAQ-DI) score, pain visual analog scale (VAS), and disease activity score in 28 joints (DAS28) onto the EuroQol-5D (EQ-5D) utility score with the KORean Observational study Network for Arthritis (KORONA) registry data. Rheumatol Int, 36(4), 505-513.</t>
  </si>
  <si>
    <t>Health Assessment Questionnaire Disability Index (HAQ-DI) and Disease Activity Score (DAS28)</t>
  </si>
  <si>
    <t>Health Assessment Questionnaire Disability Index (HAQ-DI) and visual analogue scale (VAS)</t>
  </si>
  <si>
    <t>Health Assessment Questionnaire Disability Index (HAQ-DI) and Disease Activity Score (DAS28) and visual analogue scale (VAS)</t>
  </si>
  <si>
    <t>{Chavez, 2016 #490}</t>
  </si>
  <si>
    <t>{Freemantle, 2015 #493}</t>
  </si>
  <si>
    <t>{Khan, 2016 #499}</t>
  </si>
  <si>
    <t>St George's Respiratory Questionnaire (SGRQ)</t>
  </si>
  <si>
    <t>Idiopathic Pulmonary Fibrosis (IPF)</t>
  </si>
  <si>
    <t>Quantile regression models for development of scale-dependent exchange rates</t>
  </si>
  <si>
    <t>Mixture models; Restricted cubic splines fitted for examining non-linearity</t>
  </si>
  <si>
    <t>Chavez, L. J. Bradley, K. Tefft, N. Liu, C. F. Hebert, P. Devine, B. 2016. Preference weights for the spectrum of alcohol use in the U.S. Population. Drug and Alcohol Dependence. 161; 206-213</t>
  </si>
  <si>
    <t>AUDIT-C Scores</t>
  </si>
  <si>
    <t>Alcohol Use</t>
  </si>
  <si>
    <t>Method of recycled predictions applied to obtain average adjusted mean preference weights</t>
  </si>
  <si>
    <t xml:space="preserve">Freemantle, N. Wilson, A. Fisher, M. (2015). Mapping The St George's Respiratory Questionnaire To The EuroQoL 5 Dimensions: A Study In Patients With Idiopathic Pulmonary Fibrosis. Value in Health. 18 (7). A503 </t>
  </si>
  <si>
    <t>OLS models where variance is a function of age and gender. Evaluated impact of estimating models in Bayesian framework and multiple imputation of missing data.</t>
  </si>
  <si>
    <t>Informed NICE appraisal TA 211 {Pennant, 2011 #354}</t>
  </si>
  <si>
    <t>Informed NICE appraisal TA 211 (Pennant, 2011. Health Technol Assess, 15 Suppl 1, 43-50 and http://www.nice.org.uk/nicemedia/live/12263/50029/50029.pdf)</t>
  </si>
  <si>
    <t>Multi-instrument Comparison Study: sample encompasses that of several other studies (e.g. those by Chen et al).  Chen 2015 gives coefficients for mapping between EQ-5D-5L, SF-6D, HUI3, 15D, QWB and AQoL-8D for the combined multinational sample and explores additional model specifications. The working papers by Richardson et al present results for individual countries and use only GMS, but also explore relationships between AQoL-4D, Personal Wellbeing Index and Satisfaction with Life Survey. This work was also presented at the 2013 iHEA conference. Algorithms were estimated and are available for separately for each of the six countries (Australia, UK, USA, Canada, Norway and Germany) and were estimated for a public sample as well as a total population. However, not all instruments were explored for Norway. Within each of the reports by Richardson et al, coefficients mapping between utility instruments are shown in Figure 5.1 (general public sample) and Figure 5.2 (total sample). Coefficients for Personal Well-being Index and Satisfaction with Life Survey are shown in Table 6.6. Slope coefficients (but not constant terms) are also available to map from SF-36 to each utility instruments.</t>
  </si>
  <si>
    <t>{Dixon, 2016 #513}</t>
  </si>
  <si>
    <t>{Edlin, 2002 #202}</t>
  </si>
  <si>
    <t>Khan, K. A., Petrou, S., Rivero-Arias, O., Walters, S. J., &amp; Boyle, S. E. (2014). Mapping EQ-5D Utility Scores from the PedsQL Generic Core Scales. Pharmacoeconomics, 32(7), 693-706.</t>
  </si>
  <si>
    <t>{Khan, 2014 #454}</t>
  </si>
  <si>
    <t>{Kim, 2014 #453}</t>
  </si>
  <si>
    <t>{Le, 2014 #450}</t>
  </si>
  <si>
    <t>{Longworth, 2014 #446}{Young, 2015 #509}</t>
  </si>
  <si>
    <t>{Oddershede, 2014 #444}</t>
  </si>
  <si>
    <t>{Proskorovsky, 2014 #442}</t>
  </si>
  <si>
    <t>Rundell, S. D., Bresnahan, B. W., Heagerty, P. J., Comstock, B. A., Friedly, J. L., Jarvik, J. G., &amp; Sullivan, S. D. (2014). Mapping a Patient-Reported Functional Outcome Measure to a Utility Measure for Comparative Effectiveness and Economic Evaluations in Older Adults with Low Back Pain. Med Decis Making, 34(7), 873-883.</t>
  </si>
  <si>
    <t>{Rundell, 2014 #441}</t>
  </si>
  <si>
    <t>{Skaltsa, 2014 #440}</t>
  </si>
  <si>
    <t xml:space="preserve">Externally validated by Luo, N., Cheung, Y. B., Ng, R., &amp; Lee, C. F. (2015). Health Qual Life Outcomes, 13, 166.
</t>
  </si>
  <si>
    <t>Externally validated by {Luo, 2015 #501}</t>
  </si>
  <si>
    <t>Ruiz, M. A., Gutierrez, L. L., Monroy, M., &amp; Rejas, J. (2016). Mapping of the OAB-SF Questionnaire onto EQ-5D in Spanish Patients with Overactive Bladder. Clin Drug Investig, 36(4), 267-279.</t>
  </si>
  <si>
    <t>{Ruiz, 2016 #504}</t>
  </si>
  <si>
    <t>Overactive Bladder Questionnaire 5-dimensional health classification system (OAB-5D)</t>
  </si>
  <si>
    <t>The OAB-5D is derived from the Overactive Bladder questionnaire-Short Form (OABq-SF) and Overactive Bladder Symptom and Health-Related Quality of Life Questionnaire (OAB-q)</t>
  </si>
  <si>
    <t>Externally validated by Sidovar, M. F., Limone, B. L., &amp; Coleman, C. I. (2016). Patient Relat Outcome Meas, 7, 13-18. Cost utility analysis results of this algorithm and that by Hawton, et al 2011 are compared in Limone, B. L., Sidovar, M. F., &amp; Coleman, C. I. (2013). Health Qual Life Outcomes, 11(1), 105.</t>
  </si>
  <si>
    <t>Externally validated by {Sidovar, 2016 #507}. Cost utility analysis results of this algorithm and that by {Hawton, 2011 #222} are compared in {Limone, 2013 #326}</t>
  </si>
  <si>
    <t>{Nair, 2016 #503}</t>
  </si>
  <si>
    <t>Nair, S. C. Welsing, P. M. Marijnissen, A. K. Sijtsma, P. Bijlsma, J. W. van Laar, J. M. Lafeber, F. P. de Wit, G. A. 2016. Does disease activity add to functional disability in estimation of utility for rheumatoid arthritis patients on biologic treatment? Rheumatology, 55(1),  94-102.</t>
  </si>
  <si>
    <t>Previously published as Siani, C., De Peretti, C., Millier, A., Boyer, L., &amp; Toumi, M. (2013). Predictive models for utility from positive and negative syndrome scale clinical questionnaires for schizophrenia in the United Kingdom, France and Germany. Discussion paper from the Laboratoire de Sciences Actuarielle et Financiere   Retrieved 19th July 2013, from http://docs.isfa.fr/labo/2013.10.pdf. Response mapping algorithms are presented only in the discussion paper. Previously presented at iHEA in 2011</t>
  </si>
  <si>
    <t>{Rivero-Arias, 2013 #360}{Rivero-Arias, 2010 #514}</t>
  </si>
  <si>
    <r>
      <rPr>
        <b/>
        <sz val="9"/>
        <rFont val="Arial"/>
        <family val="2"/>
      </rPr>
      <t xml:space="preserve">Other abbreviations: </t>
    </r>
    <r>
      <rPr>
        <sz val="9"/>
        <rFont val="Arial"/>
        <family val="2"/>
      </rPr>
      <t>HESG, Health Economists' Study Group (conference); HUI*, Health Utilities Index (fhs.mcmaster.ca/hug); iHEA, International health economics Association.</t>
    </r>
  </si>
  <si>
    <r>
      <rPr>
        <b/>
        <sz val="9"/>
        <rFont val="Arial"/>
        <family val="2"/>
      </rPr>
      <t xml:space="preserve">Abbreviations for source and target instruments: </t>
    </r>
    <r>
      <rPr>
        <sz val="9"/>
        <rFont val="Arial"/>
        <family val="2"/>
      </rPr>
      <t>15D*, 15 dimensional instrument (www.15d-instrument.net); EORTC*, European Organization for Research and Treatment of Cancer; EQ-5D*, EuroQoL 5 dimensions (3-level version unless otherwise specified, www.euroqol.org); EQ-5D-5L*, EuroQoL 5 dimensions 5-level version (www.euroqol.org); EQ-5D-Y, EuroQoL 5 dimensions youth version; HUI*, Health Utilities Index (fhs.mcmaster.ca/hug); SF-12*, Short Form 12 item (www.sf-36.org); SF-36*, Short Form 36 item (www.sf-36.org); SF-6D*, Short Form 6-dimensions (www.sf-36.org).</t>
    </r>
  </si>
  <si>
    <r>
      <rPr>
        <b/>
        <sz val="9"/>
        <rFont val="Arial"/>
        <family val="2"/>
      </rPr>
      <t xml:space="preserve">Disclaimer: </t>
    </r>
    <r>
      <rPr>
        <sz val="9"/>
        <rFont val="Arial"/>
        <family val="2"/>
      </rPr>
      <t>While we have made every effort to ensure that the information included here is accurate and that all published mapping studies are included, neither we nor HERC accept responsibility for any errors, omissions, inaccuracies or any consequences arising from the use of this database. If you identify an error in the information presented here, or if you know of a study that we have not yet included, please contact us at helen.dakin@dph.ox.ac.uk, richeal.burns@dph.ox.ac.uk or yaling.yang@phc.ox.ac.uk so that we can correct this. We have not undertaken any assessment of the quality of the mapping studies in this database. Users who wish to use any given mapping study should consult the full text of the relevant paper to assess study quality and relevance of the algorithm to their decision problem (e.g. using the MAPS statement, Pharmacoeconomics. 2015;33(10):993-1011).</t>
    </r>
  </si>
  <si>
    <t>Kent, S., Gray, A., Schlackow, I., Jenkinson, C., &amp; McIntosh, E. (2015). Mapping from the Parkinson's Disease Questionnaire PDQ-39 to the Generic EuroQol EQ-5D-3L: The Value of Mixture Models. Med Decis Making 35(7):902-11.</t>
  </si>
  <si>
    <t>General public, arthritis, asthma, cancer, depression, diabetes, hearing, heart</t>
  </si>
  <si>
    <t>Sample overlaps with that of Richardson {Richardson, 2014 #394}{Richardson, 2012 #332;Richardson, 2012 #338;Richardson, 2012 #339;Richardson, 2012 #340;Richardson, 2012 #341;Richardson, 2013 #342}{Chen, 2016 #491}</t>
  </si>
  <si>
    <t>Sample overlaps with that of Richardson (2014) Patient, 7(1), 85-96; (2012) MIC Papers 2-7; Chen (2016) Med Decis Making. 36(2): 160-175.</t>
  </si>
  <si>
    <t>Coca Perraillon, M., Shih, Y. C., &amp; Thisted, R. A. (2015). Predicting the EQ-5D-3L Preference Index from the SF-12 Health Survey in a National US Sample: A Finite Mixture Approach. Med Decis Making, 35(7), 888-901.</t>
  </si>
  <si>
    <t>{Grochtdreis, 2016 #525}</t>
  </si>
  <si>
    <t>{Hatswell, 2016 #527}</t>
  </si>
  <si>
    <t>{Hoyle, 2016 #528}</t>
  </si>
  <si>
    <t>{Kaambwa, 2017 #529}</t>
  </si>
  <si>
    <t>{Lee, 2015 #595}</t>
  </si>
  <si>
    <t>{Lindkvist, 2016 #533}</t>
  </si>
  <si>
    <t>{Mlcoch, 2016 #536}</t>
  </si>
  <si>
    <t>{Wailoo, 2014 #636}</t>
  </si>
  <si>
    <t>Wailoo, A., Hernandez Alava, M., &amp; Escobar Martinez, A. (2014). Modelling the relationship between the WOMAC Osteoarthritis Index and EQ-5D. Health Qual Life Outcomes, 12, 37.</t>
  </si>
  <si>
    <t>Externally validated by {Kiadaliri, 2016 #531}.</t>
  </si>
  <si>
    <t>Externally validated by Kiadaliri and Englund (2016, Health and quality of life outcomes, 14, 141).</t>
  </si>
  <si>
    <t>Externally validated by Kiadaliri and Englund (2016, Health and quality of life outcomes, 14, 141). Calculator predicting utilities is available at: http://hqlo.biomedcentral.com/articles/10.1186/1477-7525-12-37</t>
  </si>
  <si>
    <t>Externally validated by {Kiadaliri, 2016 #531}. Calculator predicting utilities is available at: http://hqlo.biomedcentral.com/articles/10.1186/1477-7525-12-37</t>
  </si>
  <si>
    <t>Early version presented at HESG {Barton, 2008 #250}. Externally validated by {Kiadaliri, 2016 #531}.</t>
  </si>
  <si>
    <t>Early version presented at HESG. Externally validated by Kiadaliri and Englund (2016, Health and quality of life outcomes, 14, 141).</t>
  </si>
  <si>
    <t>generalized additive model, beta regression model, finite mixture model, fractional logit</t>
  </si>
  <si>
    <t>Presented at HESG in January 2013, which included the fractional logit model omitted from the final paper</t>
  </si>
  <si>
    <t>Presented at HESG in January 2013 {Madan, 2013 #248}, which included the fractional logit model omitted from the final paper</t>
  </si>
  <si>
    <t>Grochtdreis, T., Brettschneider, C., Hajek, A., Schierz, K., Hoyer, J., &amp; Koenig, H.-H. (2016). Mapping the Beck Depression Inventory to the EQ-5D-3L in Patients with Depressive Disorders. The Journal of Mental Health Policy and Economics, 19, 79-89.</t>
  </si>
  <si>
    <t>Beck Depression Inventory (BDI)</t>
  </si>
  <si>
    <t xml:space="preserve">Rivero-Arias, O., Gray, A., &amp; Ramos-Goñi, J. M. (2010). Estimating the association between SF-12 responses to Eq-5D utility values using a response mapping and a parameter uncertainty approach. Value in Health, 13, A248. Presented at Warwick Medical School, University of Warwick, September 2012 and at the Centre for Research in Health and Economics (CRES), October 2012, Barcelona. Coefficients available from the authors on request. </t>
  </si>
  <si>
    <t>{Khan, 2014 #455}{Madan, 2017 #534}</t>
  </si>
  <si>
    <t>Khan, K. A., Madan, J., Petrou, S., &amp; Lamb, S. E. (2014). Mapping between the Roland Morris Questionnaire and generic preference-based measures. Value Health, 17(6), 686-695. Madan, J., Khan, K. A., Petrou, S., &amp; Lamb, S. E. (2017). Can Mapping Algorithms Based on Raw Scores Overestimate QALYs Gained by Treatment? A Comparison of Mappings Between the Roland-Morris Disability Questionnaire and the EQ-5D-3L Based on Raw and Differenced Score Data. PharmacoEconomics.</t>
  </si>
  <si>
    <t>limited dependent variable mixture model (LDVMM); beta binomial model</t>
  </si>
  <si>
    <t>quadratic mixed effects model, quantile fixed effects model, mixed effects beta binomial model</t>
  </si>
  <si>
    <t>Linear random effects</t>
  </si>
  <si>
    <t>Khan, I. Morris, S. Pashayan, N. Matata, B. Bashir, Z. Maguirre, J. 2016. Comparing the mapping between EQ-5D-5L, EQ-5D-3L and the EORTC-QLQ-C30 in non-small cell lung cancer patients. Health and Quality of Life Outcomes. 14(1):60.</t>
  </si>
  <si>
    <t>MM-estimator</t>
  </si>
  <si>
    <t>Richardson, J., Iezzi, A., Khan, M. A., &amp; Maxwell, A. (2014). Validity and Reliability of the Assessment of Quality of Life (AQoL)-8D Multi-Attribute Utility Instrument. Patient, 7(1), 85-96; and Richardson, J., Iezzi, A., Khan, M., &amp; Maxwell, A. (2012). Cross-national comparison of twelve quality of life instruments, MIC Papers 2-7. Monash Centre for Health Economics Research Papers 78, 80-83 and 85. Available at: http://www.aqol.com.au/index.php/research-papers. Chen, G., Khan, M. A., Iezzi, A., Ratcliffe, J., &amp; Richardson, J. (2016). Mapping between 6 Multiattribute Utility Instruments. Med Decis Making. 36(2): 160-175.</t>
  </si>
  <si>
    <t>External validation by: Rowen, D et al. (2012). Value Health. 15, 1059-68; Versteegh et al. Health and Quality of Life Outcomes 2010, 8:141; Crott, R. (2014) Expert Rev Pharmacoecon Outcomes Res 1-8; and Doble, B., &amp; Lorgelly, P. (2016). Qual Life Res, 25(4), 891-911; Marriott, E-R et al. (2017). Journal of Medical Economics, 20, 193-199.</t>
  </si>
  <si>
    <t>External validation by: Rowen, D et al. (2012). Value Health. 15, 1059-68; Crott, R. (2014) Expert Rev Pharmacoecon Outcomes Res 1-8; and Doble, B., &amp; Lorgelly, P. (2016). Qual Life Res, 25(4), 891-911; Marriott, E-R et al. (2017). Journal of Medical Economics, 20, 193-199.</t>
  </si>
  <si>
    <t>Presented at HESG in 2013. Externally validated by: Doble, B., &amp; Lorgelly, P. (2016). Qual Life Res, 25(4), 891-911; Marriott, E-R et al. (2017). Journal of Medical Economics, 20, 193-199.</t>
  </si>
  <si>
    <t>Externally validated by: Crott (Crott, R et al. (2013) Qual Life Res 22, 1045-1054); Rowen (Rowen, D et al. (2012) Value Health 15, 1059-68); Crott, R. (2014) Expert Rev Pharmacoecon Outcomes Res 1-8; and Doble, B., &amp; Lorgelly, P. (2016). Qual Life Res, 25(4), 891-911; Marriott, E-R et al. (2017). Journal of Medical Economics, 20, 193-199.</t>
  </si>
  <si>
    <t>Externally validated by: Crott, R. (2014) Expert Rev Pharmacoecon Outcomes Res 1-8; and Doble, B., &amp; Lorgelly, P. (2016). Qual Life Res, 25(4), 891-911; Marriott, E-R et al. (2017). Journal of Medical Economics, 20, 193-199.</t>
  </si>
  <si>
    <t>Externally validated by Doble, B., &amp; Lorgelly, P. (2016). Qual Life Res, 25(4), 891-911; Marriott, E-R et al. (2017). Journal of Medical Economics, 20, 193-199.</t>
  </si>
  <si>
    <t>{Hernandez Alava, 2013 #390}{Hernandez Alava, 2014 #458}</t>
  </si>
  <si>
    <t>Hernández Alava, M., Wailoo, A., Wolfe, F., &amp; Michaud, K. (2013). The relationship between EQ-5D, HAQ and pain in patients with rheumatoid arthritis. Rheumatology (Oxford), 52, 944-950; Hernandez Alava, M., Wailoo, A., Wolfe, F., &amp; Michaud, K. (2014). A comparison of direct and indirect methods for the estimation of health utilities from clinical outcomes. Med Decis Making, 34(7), 919-930.</t>
  </si>
  <si>
    <t>Covariance matrix available at http://rheumatology.oxfordjournals.org/content/52/5/944/suppl/DC1. Previously published as a HEDS Discussion Paper (http://www.nicedsu.org.uk/Mapping%20of%20EQ-5D.DP.pdf), which also gives coefficients for response mapping model.</t>
  </si>
  <si>
    <t>Covariance matrix available at http://rheumatology.oxfordjournals.org/content/52/5/944/suppl/DC1.  Previously published as a HEDS Discussion Paper {Hernández Alava, 2012 #246}, which also gives coefficients for response mapping model.</t>
  </si>
  <si>
    <t>Hatswell A. J., Vegter S. (2016). Measuring quality of life in opioid-induced constipation: mapping EQ-5D-3L and PAC-QOL. Health Economics Review. 6, 14.</t>
  </si>
  <si>
    <t xml:space="preserve">Patient Assessment of Constipation quality of life (PAC-QOL) </t>
  </si>
  <si>
    <t>Opioid-induced constipation</t>
  </si>
  <si>
    <t>Parker et al. {Parker, 2011 #150} algorithm is validated in this study.</t>
  </si>
  <si>
    <t xml:space="preserve">Hoyle, C. K., Tabberer, M., Brooks, J. (2016). Mapping the COPD Assessment Test onto EQ-5D. Value in Health, 19, 469-477. </t>
  </si>
  <si>
    <t>COPD Assessment Test</t>
  </si>
  <si>
    <t>COPD</t>
  </si>
  <si>
    <t>MLR to estimate probability EQ-5D &lt; 0.5, OLS for &lt;0.5, MLR or OLS for 0.5&lt;EQ-5D&lt;1</t>
  </si>
  <si>
    <t>Hip or knee osteoarthritis</t>
  </si>
  <si>
    <t>Mixture model</t>
  </si>
  <si>
    <t>generalized additive model, beta regression model, finite mixture model, fractional logit and (for EQ-5D only) models of change from baseline</t>
  </si>
  <si>
    <t>Kent, S., McIntosh, E., Gray, A., Jenkinson, C., Clarke, C., Gray, R., Williams, A., &amp; Wheatley, K. (2012). Mapping algorithms from the Parkinson’s Disease Questionnaire to EuroQoL EQ-5D. Poster presentation at the 14th Biennial European Meeting of the Society for Medical Decision Making, Oslo, Norway, June 10-12. Poster and regression coefficients are available from the authors on request.</t>
  </si>
  <si>
    <t>Multi-equation ordinal response model incorporating a copula specifcation with normal mixture marginals</t>
  </si>
  <si>
    <t xml:space="preserve">Sydney Asthma Quality of Life Questionnaire (AQLQ-S) </t>
  </si>
  <si>
    <t xml:space="preserve">Beta Binomial regression model </t>
  </si>
  <si>
    <t xml:space="preserve">Part of the MIC multi-national study </t>
  </si>
  <si>
    <t>Patients with colorectal cancer</t>
  </si>
  <si>
    <t>Index (BASFI)</t>
  </si>
  <si>
    <t xml:space="preserve">Linear regression </t>
  </si>
  <si>
    <t>Lindkvist, M., Feldman, I. (2016) "Assessing outcomes for cost-utility analysis in mental health interventions: mapping health specific outcome measure GHQ-12 onto EQ-5D-3L." Health and Quality of Life Outcomes, 14: 134</t>
  </si>
  <si>
    <t>Lee, MY., Park, SK., Park, SK., Byun, JH., Lee, SM., Ko, SK., Lee, EK. (2015) "Cost-effectiveness of Tofacitinib in the Treatment of Moderate to Severe Rheumatoid Arthritis in South Korea." Clinical therapeutics, 37: 1662-1676</t>
  </si>
  <si>
    <t>General Population</t>
  </si>
  <si>
    <t>HAQ-DI scores</t>
  </si>
  <si>
    <t>EQ-5D-5L, Health Assessment Questionnaire (HAQ) and pain on VAS</t>
  </si>
  <si>
    <t>EQ-5D, Health Assessment Questionnaire (HAQ) and pain on VAS</t>
  </si>
  <si>
    <t xml:space="preserve">beta binomial regression model </t>
  </si>
  <si>
    <t>Kaambwa, B., Chen, G., Ratcliffe, J., Iezzi, A., Maxwell, A., &amp; Richardson, J. (2017). Mapping Between the Sydney Asthma Quality of Life Questionnaire (AQLQ-S) and Five Multi-Attribute Utility Instruments (MAUIs). PharmacoEconomics, 35, 111-124.</t>
  </si>
  <si>
    <t>Marriott, E.-R., van Hazel, G., Gibbs, P., &amp; Hatswell, A. J. (2017). Mapping EORTC-QLQ-C30 to EQ-5D-3L in patients with colorectal cancer. Journal of Medical Economics, 20, 193-199.</t>
  </si>
  <si>
    <t>Linear mixed model</t>
  </si>
  <si>
    <t>{Versteegh, 2010 #243} externally validated and used to explore how poor predictions are for those in poor health. Also externally validated by: {Crott, 2014 #371}{Doble, 2014 #395;Doble, 2016 #492}. MSIS-29 algorithm was externally validated by {Ernstsson, 2017 #641}.</t>
  </si>
  <si>
    <t>Versteegh (Versteegh, MM et al. (2010). Health Qual Life Outcomes. 8, 141) externally validated and used to explore how poor predictions are for those in poor health. Also externally validated by: Crott, R. (2014) Expert Rev Pharmacoecon Outcomes Res 1-8; and Doble, B., &amp; Lorgelly, P. (2016). Qual Life Res, 25(4), 891-911; Marriott, E-R et al. (2017). Journal of Medical Economics, 20, 193-199. MSIS-29 algorithm was externally validated by Ernstsson (2017) MDM Policy &amp; Practice, 2, 1-9.</t>
  </si>
  <si>
    <t>Mlcoch T, Sedova L, Stolfa J, et al. Mapping the relationship between clinical and quality-of-life outcomes in patients with ankylosing spondylitis. Expert Review of Pharmacoeconomics &amp; Outcomes Research 2016:1-9.</t>
  </si>
  <si>
    <t>{Ducournau, 2009 #362}{Soini, 2012 #277}</t>
  </si>
  <si>
    <t>Ankylosing Spondylitis Disease Activity Score with the C-reactive protein measure (ASDAS-CRP)</t>
  </si>
  <si>
    <t>Bath Ankylosing Spondylitis Functional Index (BASFI)</t>
  </si>
  <si>
    <t>Functional assessment of Cancer Therapy - Melanoma (FACT-M)</t>
  </si>
  <si>
    <t>25-item National Eye Institute Visual Functioning Questionnaire (NEI-VFQ-25)</t>
  </si>
  <si>
    <t>Gamst-Klaussen, T., Chen, G., Lamu, A. N., &amp; Olsen, J. A. (2016). Health state utility instruments compared: inquiring into nonlinearity across EQ-5D-5L, SF-6D, HUI-3 and 15D. Qual Life Res, 25(7), 1667-1678.</t>
  </si>
  <si>
    <t>{Gamst-Klaussen, 2016 #495}</t>
  </si>
  <si>
    <t>{Chen, 2015 #374}</t>
  </si>
  <si>
    <t>{Gray, 2018 #650}</t>
  </si>
  <si>
    <t>{Moore, 2018 #652}</t>
  </si>
  <si>
    <t>{Abdin, 2019 #654}</t>
  </si>
  <si>
    <t>{Kaambwa, 2018 #655}</t>
  </si>
  <si>
    <t>{Coon, 2018 #656}</t>
  </si>
  <si>
    <t>{Woodcock, 2018 #658}</t>
  </si>
  <si>
    <t>{Monroy, 2018 #659}</t>
  </si>
  <si>
    <t>{Lamu, 2018 #662}</t>
  </si>
  <si>
    <t>{Davison, 2018 #663}</t>
  </si>
  <si>
    <t>{Patton, 2018 #665}</t>
  </si>
  <si>
    <t>{Lee, 2018 #667}</t>
  </si>
  <si>
    <t>{Gray, 2018 #668}</t>
  </si>
  <si>
    <t>{Gamst-Klaussen, 2018 #669}</t>
  </si>
  <si>
    <t>{Chen, 2018 #670}</t>
  </si>
  <si>
    <t>{Peak, 2018 #671}</t>
  </si>
  <si>
    <t>{Hua, 2018 #672}</t>
  </si>
  <si>
    <t>{Crott, 2018 #674}</t>
  </si>
  <si>
    <t>{Wee, 2018 #676}</t>
  </si>
  <si>
    <t>{Lamu, 2018 #677}</t>
  </si>
  <si>
    <t>{Hartman, 2018 #686}</t>
  </si>
  <si>
    <t>{Badia, 2018 #687}</t>
  </si>
  <si>
    <t>{Mlcoch, 2018 #689}</t>
  </si>
  <si>
    <t>{Wijnen, 2018 #694}</t>
  </si>
  <si>
    <t>{Hernandez-Alava, 2017 #696}</t>
  </si>
  <si>
    <t>{Vartiainen, 2017 #697}</t>
  </si>
  <si>
    <t>{Thompson, 2017 #698}</t>
  </si>
  <si>
    <t>{Joyce, 2017 #699}</t>
  </si>
  <si>
    <t>{Kaambwa, 2018 #703}</t>
  </si>
  <si>
    <t>{Stevens, 2018 #704}</t>
  </si>
  <si>
    <t>{Ali, 2017 #705}</t>
  </si>
  <si>
    <t>{Collado-Mateo, 2017 #706}</t>
  </si>
  <si>
    <t>{Wong, 2017 #709}</t>
  </si>
  <si>
    <t>{Ward Fuller, 2017 #711}</t>
  </si>
  <si>
    <t>{Park, 2017 #712}</t>
  </si>
  <si>
    <t>{Crump, 2017 #715}</t>
  </si>
  <si>
    <t>{Mitchell, 2017 #716}</t>
  </si>
  <si>
    <t>{Marriott, 2017 #719}</t>
  </si>
  <si>
    <t>Externally validated by {Crott, 2013 #214} and {Rowen, 2012 #307}, and {Crott, 2014 #371}{Doble, 2016 #492} and {Marriott, 2017 #719}</t>
  </si>
  <si>
    <t>Externally validated by {Doble, 2016 #492} and {Marriott, 2017 #719}</t>
  </si>
  <si>
    <t>External validation by {Rowen, 2012 #307}{Crott, 2014 #371}{Doble, 2016 #492} and {Marriott, 2017 #719}</t>
  </si>
  <si>
    <t>Presented at HESG 2013 {Young, 2013 #299}. Externally validated by {Doble, 2016 #492} and {Marriott, 2017 #719}</t>
  </si>
  <si>
    <t>External validation by {Rowen, 2012 #307}{Versteegh, 2010 #243}{Crott, 2014 #371}{Doble, 2016 #492} and {Marriott, 2017 #719}</t>
  </si>
  <si>
    <t>{Versteegh, 2010 #243} externally validated and used to explore how poor predictions are for those in poor health. Externally validated by {Crott, 2014 #371}{Doble, 2016 #492} and {Marriott, 2017 #719}. MSIS-29 algorithm was externally validated by {Ernstsson, 2017 #641}.</t>
  </si>
  <si>
    <t>{Rowen, 2012 #151}{Hernandez Alava, 2013 #724}</t>
  </si>
  <si>
    <t>Rowen D., Brazier J., Tsuchiya A., Alava M. H. (2012). Valuing states from multiple measures on the same visual analogue sale: a feasibility study. Health Econ. 21 (6), 715. Hernandez Alava, M., Brazier, J., Rowen, D., &amp; Tsuchiya, A. (2013). Common scale valuations across different preference-based measures: estimation using rank data. Med Decis Making, 33(6), 839-852.</t>
  </si>
  <si>
    <t>Stevens, K., Brazier, J., &amp; Rowen, D. (2018). Estimating an exchange rate between the EQ-5D-3L and ASCOT. Eur J Health Econ, 19(5), 653-661.</t>
  </si>
  <si>
    <t>Adult Social Care Outcome Tool (ASCOT)</t>
  </si>
  <si>
    <t>There is little conceptual overlap between these two measures. The preference-based mapping approach used focuses on comparing interventions between health and social care, but does not necessarily imply that individuals' scores can be converted using this algorithm</t>
  </si>
  <si>
    <t>new model based on the mixed logit. Utilities were mapped via VAS valuations or rankings of multiple health states, not patients' responses to both questionnaires</t>
  </si>
  <si>
    <t>Utilities were mapped via TTO valuations of multiple health states, not patients' responses to both questionnaires</t>
  </si>
  <si>
    <t>200 people</t>
  </si>
  <si>
    <t>ICECAP-A</t>
  </si>
  <si>
    <t>Mitchell, P. M., Al-Janabi, H., Byford, S., Kuyken, W., Richardson, J., Iezzi, A., &amp; Coast, J. (2017). Assessing the validity of the ICECAP-A capability measure for adults with depression. BMC Psychiatry, 17(1), 46.</t>
  </si>
  <si>
    <t>Depression Anxiety Stress Scale (DASS-D of DASS-21)</t>
  </si>
  <si>
    <t xml:space="preserve">Kessler Psychological Distress Scale (K10) </t>
  </si>
  <si>
    <t xml:space="preserve">Kessler Psychological Distress Scale (K6) </t>
  </si>
  <si>
    <t>Uses the MIC dataset also used by {Mihalopoulos, 2014 #445}</t>
  </si>
  <si>
    <t>Badia, X., Trainer, P., Biermasz, N. R., Tiemensma, J., Carreno, A., Roset, M., Forsythe, A., &amp; Webb, S. M. (2018). Mapping AcroQoL scores to EQ-5D to obtain utility values for patients with acromegaly. J Med Econ, 21(4), 382-389.</t>
  </si>
  <si>
    <t>AcroQoL</t>
  </si>
  <si>
    <t>Acromegaly</t>
  </si>
  <si>
    <t>Additive generalized linear model incorporating main effects; generalized additive model (GAM)</t>
  </si>
  <si>
    <t>Pooled 3 datasets; internal validation</t>
  </si>
  <si>
    <t>Mlcoch, T., Tuzil, J., Sedova, L., Stolfa, J., Urbanova, M., Suchy, D., Smrzova, A., Jircikova, J., Hrnciarova, T., Pavelka, K., &amp; Dolezal, T. (2018). Mapping Quality of Life (EQ-5D) from DAPsA, Clinical DAPsA and HAQ in Psoriatic Arthritis. Patient, 11(3), 329-340.</t>
  </si>
  <si>
    <t>linear ME</t>
  </si>
  <si>
    <t>DAPsA + HAQ</t>
  </si>
  <si>
    <t>cDAPsA + HAQ</t>
  </si>
  <si>
    <t>DAPsA + HAQ + activity impairment, disability, affected body surface area</t>
  </si>
  <si>
    <t>cDAPsA + HAQ + activity impairment, disability, affected body surface area</t>
  </si>
  <si>
    <t>Meregaglia, M., Borsoi, L., Cairns, J., &amp; Tarricone, R. (2019). Mapping health-related quality of life scores from FACT-G, FAACT, and FACIT-F onto preference-based EQ-5D-5L utilities in non-small cell lung cancer cachexia. Eur J Health Econ, 20, 181-193.</t>
  </si>
  <si>
    <t>{Meregaglia, 2019 #693}</t>
  </si>
  <si>
    <t>Non-small cell lung cancer-cachexia</t>
  </si>
  <si>
    <t>Functional Assessment of Cancer Therapy-General (FACT-G)</t>
  </si>
  <si>
    <t>Functional Assessment of Anorexia-Cachexia Therapy (FAACT)</t>
  </si>
  <si>
    <t>Functional Assessment of Chronic Illness Therapy-Fatigue (FACIT-F)</t>
  </si>
  <si>
    <t>Wijnen, B. F. M., Mosweu, I., Majoie, M., Ridsdale, L., de Kinderen, R. J. A., Evers, S., &amp; McCrone, P. (2018). A comparison of the responsiveness of EQ-5D-5L and the QOLIE-31P and mapping of QOLIE-31P to EQ-5D-5L in epilepsy. Eur J Health Econ, 19(6), 861-870.</t>
  </si>
  <si>
    <t>Quality of Life in Epilepsy-Patients-Weighted 31p (QOLIE-31P)</t>
  </si>
  <si>
    <t>Epilepsy</t>
  </si>
  <si>
    <t>283 patients</t>
  </si>
  <si>
    <t>Previously reported as Hernández Alava, M., &amp; Pudney, S. (2016). Copula-based modelling of self-reported health states: An application to the use of EQ-5D-3L and EQ-5D-5L in evaluating drug therapies for rheumatic disease. University of Sheffield, HEDS Discussion Paper No. 16.06   Retrieved 12 April 2017, from https://www.sheffield.ac.uk/polopoly_fs/1.558104!/file/DP_16.06_EQ5D_M.Hernandez_S.Pudney.pdf</t>
  </si>
  <si>
    <t>previously reported as {Hernández Alava, 2016 #637}</t>
  </si>
  <si>
    <t>Hernandez-Alava, M., &amp; Pudney, S. (2017). Econometric modelling of multiple self-reports of health states: The switch from EQ-5D-3L to EQ-5D-5L in evaluating drug therapies for rheumatoid arthritis. J Health Econ, 55, 139-152.</t>
  </si>
  <si>
    <t>Thompson, N. R., Lapin, B. R., &amp; Katzan, I. L. (2017). Mapping PROMIS Global Health Items to EuroQol (EQ-5D) Utility Scores Using Linear and Equipercentile Equating. Pharmacoeconomics, 35(11), 1167-1176.</t>
  </si>
  <si>
    <t>Patient-Reported Outcomes Measurement Information System–Global Health (PROMIS-GH)</t>
  </si>
  <si>
    <t>linear regression with equipercentile or linear equating applied to the predicted values</t>
  </si>
  <si>
    <t>Joyce, V. R., Sun, H., Barnett, P. G., Bansback, N., Griffin, S. C., Bayoumi, A. M., Anis, A. H., Sculpher, M., Cameron, W., Brown, S. T., Holodniy, M., &amp; Owens, D. K. (2017). Mapping MOS-HIV to HUI3 and EQ-5D-3L in Patients With HIV. MDM Policy Pract, 2(2), in press.</t>
  </si>
  <si>
    <t>Medical Outcomes Study HIV Health Survey (MOS-HIV)</t>
  </si>
  <si>
    <t>beta regression; finite mixture models</t>
  </si>
  <si>
    <t>Kaambwa, B., &amp; Ratcliffe, J. (2018). Predicting EuroQoL 5 Dimensions 5 Levels (EQ-5D-5L) Utilities from Older People's Quality of Life Brief Questionnaire (OPQoL-Brief) Scores. Patient, 11(1), 39-54.</t>
  </si>
  <si>
    <t>Older People's Quality of Life Brief Questionnaire (OPQoL-Brief)</t>
  </si>
  <si>
    <t>Community-based older people</t>
  </si>
  <si>
    <t>beta binomial regression model, robust Majorise–Minimise (MM) estimator</t>
  </si>
  <si>
    <t>Ali, F. M., Kay, R., Finlay, A. Y., Piguet, V., Kupfer, J., Dalgard, F., &amp; Salek, M. S. (2017). Mapping of the DLQI scores to EQ-5D utility values using ordinal logistic regression. Qual Life Res, 26(11), 3025-3034.</t>
  </si>
  <si>
    <t>Skin diseases, ranging from benign and malignant skin lesions to chronic inflammatory diseases such as psoriasis and lupus erythematosus</t>
  </si>
  <si>
    <t>Fibromyalgia Impact Questionnaire (FIQR)</t>
  </si>
  <si>
    <t>Collado-Mateo, D., Chen, G., Garcia-Gordillo, M. A., Iezzi, A., Adsuar, J. C., Olivares, P. R., &amp; Gusi, N. (2017). "Fibromyalgia and quality of life: mapping the revised fibromyalgia impact questionnaire to the preference-based instruments". Health Qual Life Outcomes, 15(1), 114.</t>
  </si>
  <si>
    <t>Fibromyalgia</t>
  </si>
  <si>
    <t>PROMIS is linked to &gt;300 health measures http://www.healthmeasures.net/explore-measurement-systems/promis, facilitating double mapping</t>
  </si>
  <si>
    <t>Used PROMIS Wave 1 sample (same as Revicki, 2009). PROMIS is linked to &gt;300 health measures http://www.healthmeasures.net/explore-measurement-systems/promis, facilitating double mapping</t>
  </si>
  <si>
    <t>Wong, C. K. H., Cheung, P. W. H., Samartzis, D., Luk, K. D., Cheung, K. M. C., Lam, C. L. K., &amp; Cheung, J. P. Y. (2017). Mapping the SRS-22r questionnaire onto the EQ-5D-5L utility score in patients with adolescent idiopathic scoliosis. PLoS One, 12(4), e0175847.</t>
  </si>
  <si>
    <t>Refined Scoliosis Research Society 22-item (SRS-22r)</t>
  </si>
  <si>
    <t>Adolescent idiopathic scoliosis (AIS)</t>
  </si>
  <si>
    <t>Ward Fuller, G., Hernandez, M., Pallot, D., Lecky, F., Stevenson, M., &amp; Gabbe, B. (2017). Health State Preference Weights for the Glasgow Outcome Scale Following Traumatic Brain Injury: A Systematic Review and Mapping Study. Value Health, 20(1), 141-151.</t>
  </si>
  <si>
    <t>Glasgow Outcome Scale (GOS)</t>
  </si>
  <si>
    <t>Major trauma</t>
  </si>
  <si>
    <t xml:space="preserve">Adjusted limited dependent variable mixture models 
</t>
  </si>
  <si>
    <t>Park, S. Y., Park, E. J., Suh, H. S., Ha, D., &amp; Lee, E. K. (2017). Development of a transformation model to derive general population-based utility: Mapping the pruritus-visual analog scale (VAS) to the EQ-5D utility. J Eval Clin Pract, 23(4), 755-761.</t>
  </si>
  <si>
    <t xml:space="preserve">Pruritus visual analog scale (pruritus‐VAS) </t>
  </si>
  <si>
    <t>Pruritus</t>
  </si>
  <si>
    <t>Multilevel model</t>
  </si>
  <si>
    <t>Chronic rhinosinusitis</t>
  </si>
  <si>
    <t>Crump, R. T., Lai, E., Liu, G., Janjua, A., &amp; Sutherland, J. M. (2017). Establishing utility values for the 22-item Sino-Nasal Outcome Test (SNOT-22) using a crosswalk to the EuroQol-five-dimensional questionnaire-three-level version (EQ-5D-3L). Int Forum Allergy Rhinol, 7(5), 480-487.</t>
  </si>
  <si>
    <t>22-item Sino-Nasal Outcome Test (SNOT-22)</t>
  </si>
  <si>
    <t>OLS, with Box-Cox transformation of utilities</t>
  </si>
  <si>
    <t>{Smits, 2010 #725}</t>
  </si>
  <si>
    <t>Smits, M., Dippel, D. W., Nederkoorn, P. J., Dekker, H. M., Vos, P. E., Kool, D. R., van Rijssel, D. A., Hofman, P. A., Twijnstra, A., Tanghe, H. L., &amp; Hunink, M. G. (2010). Minor head injury: CT-based strategies for management--a cost-effectiveness analysis. Radiology, 254(2), 532-540.</t>
  </si>
  <si>
    <t>Minor head injury</t>
  </si>
  <si>
    <t>Unclear - appears to have been simple calculation of group means</t>
  </si>
  <si>
    <t>Disease Activity in psoriatic arthritis (DAPsA)</t>
  </si>
  <si>
    <t>Clinical Disease Activity in psoriatic arthritis without C-reactive protein (cDAPsA)</t>
  </si>
  <si>
    <t xml:space="preserve">Woodcock F., Doble B. (2018). Mapping the EORTC-QLQ-C30 to the EQ-5D-3L: An Assessment of Existing and Newly Developed Algorithms. Med Decis Making. 38 (8), 954-967.  </t>
  </si>
  <si>
    <t>ALDVMM</t>
  </si>
  <si>
    <t>Validates Khan 2014, Longworth, Veersteegh, Marriot</t>
  </si>
  <si>
    <t xml:space="preserve">Wee, H. L., Yeo, K. K., Chong, K. J., Khoo, E. Y. H., Cheung, Y. B. (2018). Mean Rank, Equipercentile, and Regression Mapping of World Health Organization Quality of Life Brief (WHOQOL-BREF) to EuroQoL 5 Dimensions 5 Levels (EQ-5D-5L) Utilities. Med Decis Making, 38 (3), 319-333. </t>
  </si>
  <si>
    <t>World Health Organisation Quality of Life Brief (WHOQOL-BREF)</t>
  </si>
  <si>
    <t>Abdin, E., Chong, S. A., Seow, E., Verma, S., Tan, K. B., Subramaniam, M. (2018). Mapping the Positive and Negative Syndrome Scale scores to EQ-5D-5L and SF-6D utility scores in patients with schizophrenia. Qual Life Res, 28 (1), 177-186.</t>
  </si>
  <si>
    <t>Positive and Negative Syndrome Scale (PANSS)</t>
  </si>
  <si>
    <t>Gamst-Klaussen, T., Lamu, A. N., Chen, G., Olsen, J. A. (2018). Assessment of outcome measures for cost-utility analysis in depression: mapping depression scales onto the EQ-5D-5L. BJPsych Open, 4(4), 160-166.</t>
  </si>
  <si>
    <t>Depression Anxiety Stress Scales (DASS-21)</t>
  </si>
  <si>
    <t>Kessler Psychological Distress Scale (K-10)</t>
  </si>
  <si>
    <t>Sample overlaps with {Mihalopoulos, 2014 #445}</t>
  </si>
  <si>
    <t>Beta binomial; fractional regression modelling; MM-estimation</t>
  </si>
  <si>
    <t>Chen, G., Garcia-Gordillo, M. A., Collado-Mateo, D., Del Pozo-Cruz, B., Adsuar, J. C., Cordero-Ferrera, J. M., Abellan-Perpinan, J. M., Sanchez-Martinez, F. I. (2018). Converting Parkinson-Specific Scores into Health State Utilities to Assess Cost-Utility Analysis. Patient. 11:665.</t>
  </si>
  <si>
    <t>Parkinson's Disease Questionnaire-8 (PDQ-8)</t>
  </si>
  <si>
    <t>Parkinsons</t>
  </si>
  <si>
    <t xml:space="preserve">Crott R. (2018). Direct Mapping of the QLQ-C30 to EQ-5D Preferences: A Comparison of Regression Methods. Pharmacoecon Open. 2 (2), 165-177. </t>
  </si>
  <si>
    <t>{Crott, 2014 #371}{Doble, 2014 #395;Doble, 2016 #492}{Crott, 2018 #674}</t>
  </si>
  <si>
    <t>Externally validated by {Crott, 2014 #371}{Doble, 2016 #492}{Crott, 2018 #674} and {Marriott, 2017 #719}</t>
  </si>
  <si>
    <t xml:space="preserve">Uses sample from {Jang, 2010 #267}, </t>
  </si>
  <si>
    <t>normal mixture; beta regression; beta-binomial; piecewise linear</t>
  </si>
  <si>
    <t>Coon, C., Bushmakin, A., Tatlock, S., Williamson, N., Moffatt, M., Arbuckle, R., Abraham, L. (2018). Evaluation of a crosswalk between the European Quality of Life Five Dimension Five Level and the Menopause-Specific Quality of Life questionnaire. Climacteric, 21(6), 566-573.</t>
  </si>
  <si>
    <t>Menopause-Specific Quality of Life questionnaire (MENQOL)</t>
  </si>
  <si>
    <t>Menopause</t>
  </si>
  <si>
    <t>piecewise linear</t>
  </si>
  <si>
    <t xml:space="preserve">Gray L. A., Wailoo A. J., Hernandez Alava M. (2018). Mapping the FACT-B Instrument to EQ-5D-3L in Patients with Breast Cancer Using Adjusted Limited Dependent Variable Mixture Models versus Response Mapping. Value in Health. 21, 1399-1405. </t>
  </si>
  <si>
    <t>FACT-B</t>
  </si>
  <si>
    <t xml:space="preserve">Gray L. A., Hernandez Alava M, Wailoo A. J. (2018). Development of Methods for the Mapping of Utilities Using Mixture Models: Mapping the AQLQ-S to the EQ-5D-5L and the HUI3 in Patients with Asthma. Value in Health. 21, 748-757. </t>
  </si>
  <si>
    <t>ALDVMM, beta-based mixture model</t>
  </si>
  <si>
    <t>Hartman, J. D., Craig, B. M. (2018). Comparing and transforming PROMIS utility values to the EQ-5D. Qual Life Res. 27(3), 725-733.</t>
  </si>
  <si>
    <t>Patient Reported Outcomes Measurement Information System (PROMIS-29)</t>
  </si>
  <si>
    <t>non-linear power funcation; polynomial (quadratic and cubic)</t>
  </si>
  <si>
    <t xml:space="preserve">Hua, A. Y., Westin, O., Hamrin Senorski, E., Svantesson, E., Grassi, A., Zaffagnini, S., Samuelsson, K., Svensson, M. (2018). Mapping functions in health-related quality of life: mapping from the Achilles Tendon Rupture Score to the EQ-5D. Knee Surg Sports Traumatol Arthrosc, 26(10), 3083-3088. </t>
  </si>
  <si>
    <t>Achilles Tendon Rupture Score (ATRS)</t>
  </si>
  <si>
    <t>Achilles tendon rupture</t>
  </si>
  <si>
    <t>Kaambwa, B., Smith, C., de Lacey, S., Ratcliffe, J. (2018). Does Selecting Covariates Using Factor Analysis in Mapping Algorithms Improve Predictive Accuracy? A Case of Predicting EQ-5D-5L and SF-6D Utilities from the Women's Health Questionnaire. Value in Health, 21(10), 1205-1217.</t>
  </si>
  <si>
    <t>Women's Health Questionnaire (WHQ-23)</t>
  </si>
  <si>
    <t>Women's health</t>
  </si>
  <si>
    <t>beta-binomial; robust MM-estimator; multinomial logistic</t>
  </si>
  <si>
    <t>Lamu, A. N., Chen, G., Gamst-Klaussen, T., Olsen, J. A. (2018). Do country-specific preference weights matter in the choice of mapping algorithms? The case of mapping the Diabetes-39 onto eight country-specific EQ-5D-5L value sets. Qual Life Res, 27 (7), 1801-1814</t>
  </si>
  <si>
    <t>MM-estimation; fractional regression model (FRM); beta-binomial</t>
  </si>
  <si>
    <t>Lamu, A. N., Olsen, J. A. (2018). Testing alternative regression models to predict utilities: mapping the QLQ-C30 onto the EQ-5D-5L and the SF-6D. Qual Life Res, 27(11), 2823-2839.</t>
  </si>
  <si>
    <t>extended estimation equations (EEE); beta-binomial; logistic quantile regression (LQR); fractional regression (FRM)</t>
  </si>
  <si>
    <t>Lee, C. F., Ng, R., Luo, N., Cheung, Y. B. (2018). Development of Conversion Functions Mapping the FACT-B Total Score to the EQ-5D-5L Utility Value by Three Linking Methods and Comparison with the Ordinary Least Square Method. Appl Health Econ Health Policy, 16(5), 685-695.</t>
  </si>
  <si>
    <t>equipercentile mapping, mean rank method</t>
  </si>
  <si>
    <t xml:space="preserve">equipercentile; linear equating; mean rank method </t>
  </si>
  <si>
    <t>Moore, A., Young, C. A., Hughes, D. A. (2018). Mapping ALSFRS-R and ALSUI to EQ-5D in Patients with Motor Neuron Disease. Value in Health, 21(11), 1322-1329.</t>
  </si>
  <si>
    <t>Amyotrophic Lateral Sclerosis Functional Rating Scale-Revised (ALSFRS-R)</t>
  </si>
  <si>
    <t>Patton, T., Hu, H., Luan, L., Yang, K., Li, S. C. (2018). Mapping between HAQ-DI and EQ-5D-5L in a Chinese patient population. Qual Life Res, 27(11), 2815-2822.</t>
  </si>
  <si>
    <t>beta regression</t>
  </si>
  <si>
    <t xml:space="preserve">Peak, J., Goranitis, I., Day, E., Copello, A., Freemantle, N., Frew, E. (2018). Predicting health-related quality of life (EQ-5D-5 L) and capability wellbeing (ICECAP-A) in the context of opiate dependence using routine clinical outcome measures: CORE-OM, LDQ and TOP. Health Qual Life Outcomes, 16:106. </t>
  </si>
  <si>
    <t>Clinical Outcomes in Routine Evaluation - Outcome Measure (CORE-OM)</t>
  </si>
  <si>
    <t>Leeds Dependence Questionnaire (LDQ)</t>
  </si>
  <si>
    <t>Treatment Outcomes Profile (TOP)</t>
  </si>
  <si>
    <t>Substance use disorders</t>
  </si>
  <si>
    <t>cluster regression and multi-level mixed effects</t>
  </si>
  <si>
    <t>Monroy, M., Ruiz, M. A., Rejas, J., Soto, J. (2018). Mapping of the Gastrointestinal Short Form Questionnaire (GSF-Q) into EQ-5D-3L and SF-6D in patients with gastroesophageal reflux disease. Health Qual Life Outcomes. 16:177.</t>
  </si>
  <si>
    <t>Gastrointestinal Short Form Questionnaire (GSF-Q)</t>
  </si>
  <si>
    <t>Quality of Life Alzheimer’s Disease Scale (QoL-AD)</t>
  </si>
  <si>
    <t>Dementia</t>
  </si>
  <si>
    <t>Rombach, I., Iftikhar, M., et al. (2019). Obtaining EQ-5D-5L utilities from the disease specific Quality of Life Alzheimer’s Disease Scale: Development and results from a mapping study. Internal study report. Details and coefficients available from the authors on request.</t>
  </si>
  <si>
    <t>{Rombach, 2019 #726}</t>
  </si>
  <si>
    <r>
      <rPr>
        <b/>
        <sz val="9"/>
        <rFont val="Arial"/>
        <family val="2"/>
      </rPr>
      <t xml:space="preserve">Abbreviations for mapping methods: ALDVMM, adjusted limited dependent variable mixed models; </t>
    </r>
    <r>
      <rPr>
        <sz val="9"/>
        <rFont val="Arial"/>
        <family val="2"/>
      </rPr>
      <t>CLAD, censored least absolute deviation; GEE, generalised estimating equations; GLM, generalised linear model; GLS, generalised least squares; OLS, ordinary least squares.</t>
    </r>
  </si>
  <si>
    <t>probit</t>
  </si>
  <si>
    <t>Davison, N. J., Thompson, A. J., Turner, A. J., Longworth, L., McElhone, K., Griffiths, C. E. M., &amp; Payne, K. (2018). Generating EQ-5D-3L Utility Scores from the Dermatology Life Quality Index: A Mapping Study in Patients with Psoriasis. Value Health, 21(8), 1010-1018.</t>
  </si>
  <si>
    <t>Uses the MIC dataset also used by Mihalopoulos, et al (2014)</t>
  </si>
  <si>
    <t>Stata command for estimating predicted utilities published by Stata command for estimating predicted utilities published by Ramos-Goñi, JM. et al (2013). Stata Journal, 13(3), 474-491. Model designed for secondary data on group means and tools to estimate predicted utilities available at: http://www.herc.ox.ac.uk/downloads/OKS. Preliminary results presented as a poster at EuroQoL plenary. Externally validated by Trigg, A., &amp; Woodcock, F. (2017). Value Health, 20(9), A537.</t>
  </si>
  <si>
    <t>Model designed for secondary data on group means and tools to estimate predicted utilities available at: http://www.herc.ox.ac.uk/downloads/OKS. Preliminary results presented as a poster at EuroQoL plenary. Externally validated by {Trigg, 2017 #727}</t>
  </si>
  <si>
    <t>Vartiainen, P., Mantyselka, P., Heiskanen, T., Hagelberg, N., Mustola, S., Forssell, H., Kautiainen, H., &amp; Kalso, E. (2017). Validation of EQ-5D and 15D in the assessment of health-related quality of life in chronic pain. Pain, 158(8), 1577-1585.</t>
  </si>
  <si>
    <t>Chronic Pain Acceptance Questionnaire (CPAQ)</t>
  </si>
  <si>
    <t>Chronic pain</t>
  </si>
  <si>
    <t>Coefficients are not given in the paper, but are available from the authors on request.</t>
  </si>
  <si>
    <t>Beck Depression Inventory (BDI-II)</t>
  </si>
  <si>
    <t>Pain Anxiety Symptoms Scale (PASS-20)</t>
  </si>
  <si>
    <t>Brief Pain Inventory (BPI) - intensity</t>
  </si>
  <si>
    <t>Brief Pain Inventory (BPI) - interference</t>
  </si>
  <si>
    <t>Basic Nordic Sleep Questionnaire (BNSQ)</t>
  </si>
  <si>
    <t>CPAQ, BDI, PASS, BPI/intensity, BPI/interference and BNSQ</t>
  </si>
  <si>
    <t>combining source instruments using principal component analysis</t>
  </si>
  <si>
    <t xml:space="preserve">Chronic obstructive pulmonary disease (COPD) </t>
  </si>
  <si>
    <t>Gastroesophageal reflux disease</t>
  </si>
  <si>
    <t>Motor neurone disease</t>
  </si>
  <si>
    <t>External validation and comparison with other mapping algorithms by {Woodcock, 2018 #658}</t>
  </si>
  <si>
    <t>External validation and comparison with other mapping algorithms by Woodcock &amp; Doble (2018) Med Decis Making, 38(8), 954-967.</t>
  </si>
  <si>
    <r>
      <t>This database lists published studies estimating mapping algorithms that estimate EQ-5D utilities from other quality of life measures and report the algorithm in sufficient detail to allow other researchers to estimate utilities on other data. Studies were identified from previous reviews and literature searches</t>
    </r>
    <r>
      <rPr>
        <sz val="10"/>
        <rFont val="Arial"/>
        <family val="2"/>
      </rPr>
      <t xml:space="preserve"> and searches will be updated approximately annually. Further details on the database are available at: </t>
    </r>
    <r>
      <rPr>
        <sz val="10"/>
        <color indexed="30"/>
        <rFont val="Arial"/>
        <family val="2"/>
      </rPr>
      <t>http://www.herc.ox.ac.uk/downloads/herc-database-of-mapping-studies</t>
    </r>
    <r>
      <rPr>
        <sz val="10"/>
        <rFont val="Arial"/>
        <family val="2"/>
      </rPr>
      <t xml:space="preserve">. </t>
    </r>
  </si>
  <si>
    <t>If you use this database to identify mapping studies for your paper or HTA submission, please cite this database as follows:
Dakin H, Abel L, Burns R, Yang Y. 2018. Review and critical appraisal of studies mapping from quality of life or clinical measures to EQ-5D: an online database and application of the MAPS statement. Health and Quality of Life Outcomes. 16:31. 
Dakin H, Abel, L, Burns R, Yang Y, 2019. HERC database of mapping studies, Version 7.0 DOI: 10.5287/bodleian:bxBdRNwBJ (Last updated: 24th April 2019). Available at: http://www.herc.ox.ac.uk/downloads/herc-database-of-mapping-studies.</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</si>
</sst>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10"/>
      <color indexed="8"/>
      <name val="Arial"/>
      <family val="2"/>
    </font>
    <font>
      <u/>
      <sz val="10"/>
      <color indexed="12"/>
      <name val="Arial"/>
      <family val="2"/>
    </font>
    <font>
      <b/>
      <sz val="12"/>
      <name val="Arial"/>
      <family val="2"/>
    </font>
    <font>
      <sz val="8"/>
      <name val="Arial"/>
      <family val="2"/>
    </font>
    <font>
      <b/>
      <sz val="7"/>
      <name val="Arial"/>
      <family val="2"/>
    </font>
    <font>
      <sz val="16"/>
      <name val="Arial"/>
      <family val="2"/>
    </font>
    <font>
      <sz val="8"/>
      <color indexed="81"/>
      <name val="Tahoma"/>
      <family val="2"/>
    </font>
    <font>
      <b/>
      <sz val="8"/>
      <color indexed="81"/>
      <name val="Tahoma"/>
      <family val="2"/>
    </font>
    <font>
      <b/>
      <u/>
      <sz val="10"/>
      <name val="Arial"/>
      <family val="2"/>
    </font>
    <font>
      <sz val="9"/>
      <color indexed="81"/>
      <name val="Tahoma"/>
      <family val="2"/>
    </font>
    <font>
      <b/>
      <sz val="9"/>
      <color indexed="81"/>
      <name val="Tahoma"/>
      <family val="2"/>
    </font>
    <font>
      <sz val="10"/>
      <color indexed="8"/>
      <name val="Arial"/>
      <family val="2"/>
    </font>
    <font>
      <sz val="10"/>
      <color indexed="30"/>
      <name val="Arial"/>
      <family val="2"/>
    </font>
    <font>
      <sz val="9"/>
      <name val="Arial"/>
      <family val="2"/>
    </font>
    <font>
      <b/>
      <sz val="9"/>
      <name val="Arial"/>
      <family val="2"/>
    </font>
    <font>
      <sz val="10"/>
      <color rgb="FFFF0000"/>
      <name val="Arial"/>
      <family val="2"/>
    </font>
    <font>
      <sz val="10"/>
      <color rgb="FF000000"/>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s>
  <borders count="31">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0">
    <xf numFmtId="0" fontId="0" fillId="0" borderId="0"/>
    <xf numFmtId="0" fontId="9"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xf numFmtId="9" fontId="6"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2" fillId="0" borderId="0"/>
    <xf numFmtId="0" fontId="1" fillId="0" borderId="0"/>
  </cellStyleXfs>
  <cellXfs count="626">
    <xf numFmtId="0" fontId="0" fillId="0" borderId="0" xfId="0"/>
    <xf numFmtId="0" fontId="0" fillId="2" borderId="0" xfId="0" applyFill="1"/>
    <xf numFmtId="0" fontId="6" fillId="0" borderId="2" xfId="0" applyFont="1" applyFill="1" applyBorder="1" applyAlignment="1">
      <alignment horizontal="center" vertical="top" wrapText="1"/>
    </xf>
    <xf numFmtId="0" fontId="0" fillId="2" borderId="0" xfId="0" applyFill="1" applyAlignment="1">
      <alignment horizontal="center"/>
    </xf>
    <xf numFmtId="0" fontId="0" fillId="2" borderId="0" xfId="0" applyFill="1" applyBorder="1" applyAlignment="1">
      <alignment horizontal="center"/>
    </xf>
    <xf numFmtId="0" fontId="0" fillId="4" borderId="0" xfId="0" applyFill="1"/>
    <xf numFmtId="0" fontId="6" fillId="4" borderId="2" xfId="1" applyFont="1" applyFill="1" applyBorder="1" applyAlignment="1" applyProtection="1">
      <alignment horizontal="left" vertical="top" wrapText="1"/>
    </xf>
    <xf numFmtId="0" fontId="6" fillId="4" borderId="2" xfId="0" applyFont="1" applyFill="1" applyBorder="1" applyAlignment="1">
      <alignment horizontal="center" vertical="top" wrapText="1"/>
    </xf>
    <xf numFmtId="3" fontId="6" fillId="4" borderId="2" xfId="0" applyNumberFormat="1" applyFont="1" applyFill="1" applyBorder="1" applyAlignment="1">
      <alignment horizontal="center" vertical="top" wrapText="1"/>
    </xf>
    <xf numFmtId="0" fontId="6" fillId="5" borderId="15" xfId="0" applyFont="1" applyFill="1" applyBorder="1" applyAlignment="1">
      <alignment horizontal="center" wrapText="1"/>
    </xf>
    <xf numFmtId="0" fontId="5" fillId="5" borderId="7" xfId="0" applyFont="1" applyFill="1" applyBorder="1" applyAlignment="1">
      <alignment horizontal="center" vertical="top" wrapText="1"/>
    </xf>
    <xf numFmtId="0" fontId="5" fillId="4" borderId="1" xfId="0" applyFont="1" applyFill="1" applyBorder="1" applyAlignment="1">
      <alignment horizontal="center" vertical="top" wrapText="1"/>
    </xf>
    <xf numFmtId="0" fontId="6" fillId="4" borderId="2" xfId="0" applyFont="1" applyFill="1" applyBorder="1" applyAlignment="1">
      <alignment horizontal="left" vertical="top" wrapText="1"/>
    </xf>
    <xf numFmtId="3" fontId="6" fillId="4" borderId="3" xfId="0" applyNumberFormat="1" applyFont="1" applyFill="1" applyBorder="1" applyAlignment="1">
      <alignment horizontal="center" vertical="top" wrapText="1"/>
    </xf>
    <xf numFmtId="3" fontId="6" fillId="4" borderId="11" xfId="0" applyNumberFormat="1" applyFont="1" applyFill="1" applyBorder="1" applyAlignment="1">
      <alignment horizontal="center" vertical="top" wrapText="1"/>
    </xf>
    <xf numFmtId="3" fontId="6" fillId="4" borderId="6" xfId="0" applyNumberFormat="1" applyFont="1" applyFill="1" applyBorder="1" applyAlignment="1">
      <alignment horizontal="center" vertical="top" wrapText="1"/>
    </xf>
    <xf numFmtId="0" fontId="0" fillId="2" borderId="0" xfId="0" applyFill="1" applyAlignment="1">
      <alignment horizontal="left" vertical="top"/>
    </xf>
    <xf numFmtId="0" fontId="0" fillId="4" borderId="2" xfId="0" applyFill="1" applyBorder="1" applyAlignment="1">
      <alignment horizontal="left" vertical="top" wrapText="1"/>
    </xf>
    <xf numFmtId="0" fontId="6" fillId="4" borderId="2" xfId="0" applyFont="1" applyFill="1" applyBorder="1" applyAlignment="1">
      <alignment wrapText="1"/>
    </xf>
    <xf numFmtId="3" fontId="6" fillId="4" borderId="12" xfId="0" applyNumberFormat="1" applyFont="1" applyFill="1" applyBorder="1" applyAlignment="1">
      <alignment horizontal="center" vertical="top" wrapText="1"/>
    </xf>
    <xf numFmtId="0" fontId="6" fillId="4" borderId="16" xfId="0" applyFont="1" applyFill="1" applyBorder="1" applyAlignment="1">
      <alignment horizontal="center" vertical="top" wrapText="1"/>
    </xf>
    <xf numFmtId="0" fontId="6" fillId="0" borderId="0" xfId="0" applyFont="1" applyFill="1" applyBorder="1"/>
    <xf numFmtId="0" fontId="0" fillId="4" borderId="0" xfId="0" applyFill="1" applyAlignment="1"/>
    <xf numFmtId="0" fontId="10" fillId="4" borderId="0" xfId="0" applyFont="1" applyFill="1" applyBorder="1" applyAlignment="1"/>
    <xf numFmtId="0" fontId="0" fillId="4" borderId="2" xfId="0" applyFill="1" applyBorder="1" applyAlignment="1">
      <alignment vertical="top" wrapText="1"/>
    </xf>
    <xf numFmtId="0" fontId="16" fillId="4" borderId="0" xfId="0" applyFont="1" applyFill="1" applyAlignment="1"/>
    <xf numFmtId="0" fontId="6" fillId="4" borderId="0" xfId="0" applyFont="1" applyFill="1" applyAlignment="1"/>
    <xf numFmtId="0" fontId="24" fillId="4" borderId="2" xfId="0" applyFont="1" applyFill="1" applyBorder="1" applyAlignment="1">
      <alignment horizontal="center" vertical="top" wrapText="1"/>
    </xf>
    <xf numFmtId="3" fontId="24" fillId="4" borderId="12" xfId="0" applyNumberFormat="1" applyFont="1" applyFill="1" applyBorder="1" applyAlignment="1">
      <alignment horizontal="center" vertical="top" wrapText="1"/>
    </xf>
    <xf numFmtId="3" fontId="24" fillId="4" borderId="3" xfId="0" applyNumberFormat="1" applyFont="1" applyFill="1" applyBorder="1" applyAlignment="1">
      <alignment horizontal="center" vertical="top" wrapText="1"/>
    </xf>
    <xf numFmtId="3" fontId="24" fillId="4" borderId="11" xfId="0" applyNumberFormat="1" applyFont="1" applyFill="1" applyBorder="1" applyAlignment="1">
      <alignment horizontal="center" vertical="top" wrapText="1"/>
    </xf>
    <xf numFmtId="3" fontId="24" fillId="4" borderId="5" xfId="0" applyNumberFormat="1" applyFont="1" applyFill="1" applyBorder="1" applyAlignment="1">
      <alignment horizontal="center" vertical="top" wrapText="1"/>
    </xf>
    <xf numFmtId="0" fontId="6" fillId="4" borderId="6"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4" xfId="1" applyFont="1" applyFill="1" applyBorder="1" applyAlignment="1" applyProtection="1">
      <alignment horizontal="left" vertical="top" wrapText="1"/>
    </xf>
    <xf numFmtId="0" fontId="6" fillId="4" borderId="12" xfId="1" applyFont="1" applyFill="1" applyBorder="1" applyAlignment="1" applyProtection="1">
      <alignment horizontal="left" vertical="top" wrapText="1"/>
    </xf>
    <xf numFmtId="0" fontId="0" fillId="4" borderId="3" xfId="0" applyFill="1" applyBorder="1" applyAlignment="1">
      <alignment wrapText="1"/>
    </xf>
    <xf numFmtId="0" fontId="6" fillId="4" borderId="3" xfId="0" applyFont="1" applyFill="1" applyBorder="1" applyAlignment="1">
      <alignment wrapText="1"/>
    </xf>
    <xf numFmtId="0" fontId="0" fillId="4" borderId="11" xfId="0" applyFill="1" applyBorder="1" applyAlignment="1">
      <alignment wrapText="1"/>
    </xf>
    <xf numFmtId="0" fontId="6" fillId="4" borderId="11" xfId="0" applyFont="1" applyFill="1" applyBorder="1" applyAlignment="1">
      <alignment wrapText="1"/>
    </xf>
    <xf numFmtId="0" fontId="0" fillId="4" borderId="2" xfId="0" applyFill="1" applyBorder="1" applyAlignment="1">
      <alignment wrapText="1"/>
    </xf>
    <xf numFmtId="0" fontId="0" fillId="4" borderId="5" xfId="0" applyFill="1" applyBorder="1" applyAlignment="1">
      <alignment wrapText="1"/>
    </xf>
    <xf numFmtId="0" fontId="0" fillId="4" borderId="2" xfId="0" applyFill="1" applyBorder="1" applyAlignment="1">
      <alignment horizontal="left" wrapText="1"/>
    </xf>
    <xf numFmtId="3" fontId="24" fillId="4" borderId="2" xfId="0" applyNumberFormat="1" applyFont="1" applyFill="1" applyBorder="1" applyAlignment="1">
      <alignment horizontal="center" vertical="top" wrapText="1"/>
    </xf>
    <xf numFmtId="0" fontId="0" fillId="4" borderId="3" xfId="0" applyFill="1" applyBorder="1" applyAlignment="1">
      <alignment horizontal="left" vertical="top" wrapText="1"/>
    </xf>
    <xf numFmtId="0" fontId="0" fillId="4" borderId="16" xfId="0" applyFill="1" applyBorder="1" applyAlignment="1">
      <alignment wrapText="1"/>
    </xf>
    <xf numFmtId="0" fontId="0" fillId="4" borderId="0" xfId="0" applyFill="1" applyAlignment="1">
      <alignment horizontal="center"/>
    </xf>
    <xf numFmtId="0" fontId="0" fillId="4" borderId="0" xfId="0" applyFill="1" applyAlignment="1">
      <alignment horizontal="left" vertical="top"/>
    </xf>
    <xf numFmtId="0" fontId="0" fillId="7" borderId="0" xfId="0" applyFill="1"/>
    <xf numFmtId="0" fontId="0" fillId="7" borderId="0" xfId="0" applyFill="1" applyAlignment="1">
      <alignment horizontal="left"/>
    </xf>
    <xf numFmtId="0" fontId="0" fillId="7" borderId="0" xfId="0" applyFill="1" applyAlignment="1">
      <alignment horizontal="center"/>
    </xf>
    <xf numFmtId="0" fontId="10" fillId="7" borderId="0" xfId="0" applyFont="1" applyFill="1" applyBorder="1" applyAlignment="1"/>
    <xf numFmtId="0" fontId="0" fillId="7" borderId="0" xfId="0" applyFill="1" applyBorder="1" applyAlignment="1">
      <alignment horizontal="center"/>
    </xf>
    <xf numFmtId="0" fontId="5" fillId="7" borderId="5" xfId="0" applyFont="1" applyFill="1" applyBorder="1" applyAlignment="1">
      <alignment horizontal="center" vertical="top" wrapText="1"/>
    </xf>
    <xf numFmtId="0" fontId="6" fillId="7" borderId="3" xfId="1" applyFont="1" applyFill="1" applyBorder="1" applyAlignment="1" applyProtection="1">
      <alignment horizontal="left" vertical="top" wrapText="1"/>
    </xf>
    <xf numFmtId="0" fontId="6" fillId="7" borderId="3" xfId="0" applyFont="1" applyFill="1" applyBorder="1" applyAlignment="1">
      <alignment horizontal="center" vertical="top" wrapText="1"/>
    </xf>
    <xf numFmtId="0" fontId="6" fillId="7" borderId="11" xfId="1" applyFont="1" applyFill="1" applyBorder="1" applyAlignment="1" applyProtection="1">
      <alignment horizontal="left" vertical="top" wrapText="1"/>
    </xf>
    <xf numFmtId="0" fontId="6" fillId="7" borderId="11" xfId="0" applyFont="1" applyFill="1" applyBorder="1" applyAlignment="1">
      <alignment horizontal="center" vertical="top" wrapText="1"/>
    </xf>
    <xf numFmtId="0" fontId="6" fillId="7" borderId="2" xfId="1" applyFont="1" applyFill="1" applyBorder="1" applyAlignment="1" applyProtection="1">
      <alignment horizontal="left" vertical="top" wrapText="1"/>
    </xf>
    <xf numFmtId="0" fontId="6" fillId="7" borderId="2" xfId="0" applyFont="1" applyFill="1" applyBorder="1" applyAlignment="1">
      <alignment horizontal="center" vertical="top" wrapText="1"/>
    </xf>
    <xf numFmtId="0" fontId="6" fillId="7" borderId="2" xfId="0" applyFont="1" applyFill="1" applyBorder="1" applyAlignment="1">
      <alignment vertical="top" wrapText="1"/>
    </xf>
    <xf numFmtId="0" fontId="24" fillId="7" borderId="11" xfId="0" applyFont="1" applyFill="1" applyBorder="1" applyAlignment="1">
      <alignment horizontal="center" vertical="top" wrapText="1"/>
    </xf>
    <xf numFmtId="0" fontId="6" fillId="7" borderId="3" xfId="1" applyFont="1" applyFill="1" applyBorder="1" applyAlignment="1" applyProtection="1">
      <alignment vertical="top" wrapText="1"/>
    </xf>
    <xf numFmtId="0" fontId="6" fillId="7" borderId="4" xfId="1" applyFont="1" applyFill="1" applyBorder="1" applyAlignment="1" applyProtection="1">
      <alignment vertical="top" wrapText="1"/>
    </xf>
    <xf numFmtId="0" fontId="6" fillId="7" borderId="11" xfId="1" applyFont="1" applyFill="1" applyBorder="1" applyAlignment="1" applyProtection="1">
      <alignment vertical="top" wrapText="1"/>
    </xf>
    <xf numFmtId="0" fontId="6" fillId="7" borderId="5" xfId="1" applyFont="1" applyFill="1" applyBorder="1" applyAlignment="1" applyProtection="1">
      <alignment vertical="top" wrapText="1"/>
    </xf>
    <xf numFmtId="0" fontId="6" fillId="7" borderId="5" xfId="0" applyFont="1" applyFill="1" applyBorder="1" applyAlignment="1">
      <alignment horizontal="center" vertical="top" wrapText="1"/>
    </xf>
    <xf numFmtId="0" fontId="6" fillId="7" borderId="6" xfId="1" applyFont="1" applyFill="1" applyBorder="1" applyAlignment="1" applyProtection="1">
      <alignment horizontal="left" vertical="top" wrapText="1"/>
    </xf>
    <xf numFmtId="0" fontId="6" fillId="7" borderId="12" xfId="1" applyFont="1" applyFill="1" applyBorder="1" applyAlignment="1" applyProtection="1">
      <alignment horizontal="left" vertical="top" wrapText="1"/>
    </xf>
    <xf numFmtId="0" fontId="24" fillId="7" borderId="2" xfId="0" applyFont="1" applyFill="1" applyBorder="1" applyAlignment="1">
      <alignment horizontal="center" vertical="top" wrapText="1"/>
    </xf>
    <xf numFmtId="0" fontId="6" fillId="7" borderId="6" xfId="1" applyFont="1" applyFill="1" applyBorder="1" applyAlignment="1" applyProtection="1">
      <alignment vertical="top" wrapText="1"/>
    </xf>
    <xf numFmtId="0" fontId="24" fillId="7" borderId="3" xfId="0" applyFont="1" applyFill="1" applyBorder="1" applyAlignment="1">
      <alignment horizontal="center" vertical="top" wrapText="1"/>
    </xf>
    <xf numFmtId="0" fontId="24" fillId="7" borderId="4" xfId="0" applyFont="1" applyFill="1" applyBorder="1" applyAlignment="1">
      <alignment horizontal="center" vertical="top" wrapText="1"/>
    </xf>
    <xf numFmtId="0" fontId="6" fillId="7" borderId="3" xfId="0" applyFont="1" applyFill="1" applyBorder="1" applyAlignment="1">
      <alignment vertical="top" wrapText="1"/>
    </xf>
    <xf numFmtId="0" fontId="6" fillId="7" borderId="16" xfId="0" applyFont="1" applyFill="1" applyBorder="1" applyAlignment="1">
      <alignment vertical="top" wrapText="1"/>
    </xf>
    <xf numFmtId="0" fontId="6" fillId="7" borderId="16" xfId="0" applyFont="1" applyFill="1" applyBorder="1" applyAlignment="1">
      <alignment horizontal="center" vertical="top" wrapText="1"/>
    </xf>
    <xf numFmtId="0" fontId="0" fillId="7" borderId="0" xfId="0" applyFill="1" applyBorder="1"/>
    <xf numFmtId="0" fontId="5" fillId="7" borderId="7" xfId="0" applyFont="1" applyFill="1" applyBorder="1" applyAlignment="1">
      <alignment horizontal="center" vertical="top" wrapText="1"/>
    </xf>
    <xf numFmtId="0" fontId="5" fillId="7" borderId="8" xfId="0" applyFont="1" applyFill="1" applyBorder="1" applyAlignment="1">
      <alignment horizontal="center" vertical="top" wrapText="1"/>
    </xf>
    <xf numFmtId="0" fontId="0" fillId="7" borderId="3" xfId="0" applyFill="1" applyBorder="1" applyAlignment="1">
      <alignment wrapText="1"/>
    </xf>
    <xf numFmtId="0" fontId="0" fillId="7" borderId="11" xfId="0" applyFill="1" applyBorder="1" applyAlignment="1">
      <alignment wrapText="1"/>
    </xf>
    <xf numFmtId="0" fontId="0" fillId="7" borderId="2" xfId="0" applyFill="1" applyBorder="1" applyAlignment="1">
      <alignment wrapText="1"/>
    </xf>
    <xf numFmtId="0" fontId="6" fillId="7" borderId="2" xfId="0" applyFont="1" applyFill="1" applyBorder="1" applyAlignment="1">
      <alignment wrapText="1"/>
    </xf>
    <xf numFmtId="0" fontId="24" fillId="7" borderId="3" xfId="0" applyFont="1" applyFill="1" applyBorder="1" applyAlignment="1">
      <alignment wrapText="1"/>
    </xf>
    <xf numFmtId="0" fontId="24" fillId="7" borderId="11" xfId="0" applyFont="1" applyFill="1" applyBorder="1" applyAlignment="1">
      <alignment wrapText="1"/>
    </xf>
    <xf numFmtId="0" fontId="24" fillId="7" borderId="4" xfId="0" applyFont="1" applyFill="1" applyBorder="1" applyAlignment="1">
      <alignment wrapText="1"/>
    </xf>
    <xf numFmtId="0" fontId="6" fillId="7" borderId="3" xfId="0" applyFont="1" applyFill="1" applyBorder="1" applyAlignment="1">
      <alignment wrapText="1"/>
    </xf>
    <xf numFmtId="0" fontId="19" fillId="7" borderId="3" xfId="0" applyFont="1" applyFill="1" applyBorder="1" applyAlignment="1">
      <alignment wrapText="1"/>
    </xf>
    <xf numFmtId="0" fontId="19" fillId="7" borderId="11" xfId="0" applyFont="1" applyFill="1" applyBorder="1" applyAlignment="1">
      <alignment wrapText="1"/>
    </xf>
    <xf numFmtId="0" fontId="6" fillId="7" borderId="11" xfId="0" applyFont="1" applyFill="1" applyBorder="1" applyAlignment="1">
      <alignment wrapText="1"/>
    </xf>
    <xf numFmtId="0" fontId="19" fillId="7" borderId="4" xfId="0" applyFont="1" applyFill="1" applyBorder="1" applyAlignment="1">
      <alignment wrapText="1"/>
    </xf>
    <xf numFmtId="0" fontId="8" fillId="7" borderId="12" xfId="0" applyFont="1" applyFill="1" applyBorder="1" applyAlignment="1">
      <alignment wrapText="1"/>
    </xf>
    <xf numFmtId="0" fontId="6" fillId="7" borderId="12" xfId="0" applyFont="1" applyFill="1" applyBorder="1" applyAlignment="1">
      <alignment wrapText="1"/>
    </xf>
    <xf numFmtId="0" fontId="0" fillId="7" borderId="5" xfId="0" applyFill="1" applyBorder="1" applyAlignment="1">
      <alignment wrapText="1"/>
    </xf>
    <xf numFmtId="0" fontId="6" fillId="7" borderId="5" xfId="0" applyFont="1" applyFill="1" applyBorder="1" applyAlignment="1">
      <alignment wrapText="1"/>
    </xf>
    <xf numFmtId="0" fontId="24" fillId="7" borderId="2" xfId="0" applyFont="1" applyFill="1" applyBorder="1" applyAlignment="1">
      <alignment wrapText="1"/>
    </xf>
    <xf numFmtId="0" fontId="24" fillId="7" borderId="6" xfId="0" applyFont="1" applyFill="1" applyBorder="1" applyAlignment="1">
      <alignment wrapText="1"/>
    </xf>
    <xf numFmtId="0" fontId="6" fillId="7" borderId="11" xfId="0" applyFont="1" applyFill="1" applyBorder="1" applyAlignment="1">
      <alignment vertical="top" wrapText="1"/>
    </xf>
    <xf numFmtId="0" fontId="6" fillId="7" borderId="16" xfId="0" applyFont="1" applyFill="1" applyBorder="1" applyAlignment="1">
      <alignment wrapText="1"/>
    </xf>
    <xf numFmtId="0" fontId="0" fillId="7" borderId="16" xfId="0" applyFill="1" applyBorder="1" applyAlignment="1">
      <alignment wrapText="1"/>
    </xf>
    <xf numFmtId="0" fontId="6" fillId="7" borderId="11" xfId="0" applyFont="1" applyFill="1" applyBorder="1" applyAlignment="1">
      <alignment horizontal="left" wrapText="1"/>
    </xf>
    <xf numFmtId="0" fontId="6" fillId="7" borderId="3" xfId="0" applyFont="1" applyFill="1" applyBorder="1" applyAlignment="1">
      <alignment horizontal="left" vertical="top" wrapText="1"/>
    </xf>
    <xf numFmtId="0" fontId="0" fillId="7" borderId="2" xfId="0" applyFill="1" applyBorder="1" applyAlignment="1">
      <alignment vertical="top" wrapText="1"/>
    </xf>
    <xf numFmtId="0" fontId="6" fillId="7" borderId="2" xfId="0" applyFont="1" applyFill="1" applyBorder="1" applyAlignment="1">
      <alignment horizontal="left" vertical="top" wrapText="1"/>
    </xf>
    <xf numFmtId="3" fontId="24" fillId="4" borderId="6" xfId="0" applyNumberFormat="1" applyFont="1" applyFill="1" applyBorder="1" applyAlignment="1">
      <alignment horizontal="center" vertical="top" wrapText="1"/>
    </xf>
    <xf numFmtId="0" fontId="6" fillId="4" borderId="6" xfId="0" applyFont="1" applyFill="1" applyBorder="1" applyAlignment="1">
      <alignment horizontal="left" vertical="top" wrapText="1"/>
    </xf>
    <xf numFmtId="0" fontId="0" fillId="4" borderId="4" xfId="0" applyFill="1" applyBorder="1" applyAlignment="1">
      <alignment vertical="top" wrapText="1"/>
    </xf>
    <xf numFmtId="0" fontId="6" fillId="0" borderId="16" xfId="0" applyFont="1" applyFill="1" applyBorder="1" applyAlignment="1">
      <alignment horizontal="center" vertical="top" wrapText="1"/>
    </xf>
    <xf numFmtId="0" fontId="0" fillId="4" borderId="0" xfId="0" applyFill="1" applyBorder="1" applyAlignment="1">
      <alignment horizontal="center"/>
    </xf>
    <xf numFmtId="0" fontId="6" fillId="0" borderId="2" xfId="1" applyFont="1" applyFill="1" applyBorder="1" applyAlignment="1" applyProtection="1">
      <alignment horizontal="left" vertical="top" wrapText="1"/>
    </xf>
    <xf numFmtId="0" fontId="0" fillId="0" borderId="0" xfId="0" applyFill="1" applyBorder="1"/>
    <xf numFmtId="0" fontId="24" fillId="0" borderId="2" xfId="0" applyFont="1" applyFill="1" applyBorder="1" applyAlignment="1">
      <alignment horizontal="center" vertical="top" wrapText="1"/>
    </xf>
    <xf numFmtId="3" fontId="24" fillId="0" borderId="2" xfId="0" applyNumberFormat="1" applyFont="1" applyFill="1" applyBorder="1" applyAlignment="1">
      <alignment horizontal="center" vertical="top" wrapText="1"/>
    </xf>
    <xf numFmtId="0" fontId="24" fillId="7" borderId="2" xfId="0" applyFont="1" applyFill="1" applyBorder="1" applyAlignment="1">
      <alignment horizontal="left" vertical="top" wrapText="1"/>
    </xf>
    <xf numFmtId="0" fontId="6" fillId="4" borderId="4" xfId="0" applyFont="1" applyFill="1" applyBorder="1" applyAlignment="1">
      <alignment vertical="top" wrapText="1"/>
    </xf>
    <xf numFmtId="0" fontId="6" fillId="4" borderId="2" xfId="0" applyFont="1" applyFill="1" applyBorder="1" applyAlignment="1">
      <alignment vertical="top" wrapText="1"/>
    </xf>
    <xf numFmtId="0" fontId="23" fillId="7" borderId="4" xfId="0" applyFont="1" applyFill="1" applyBorder="1" applyAlignment="1">
      <alignment horizontal="center" vertical="top" wrapText="1"/>
    </xf>
    <xf numFmtId="0" fontId="6" fillId="7" borderId="12" xfId="0" applyFont="1" applyFill="1" applyBorder="1" applyAlignment="1">
      <alignment vertical="top" wrapText="1"/>
    </xf>
    <xf numFmtId="0" fontId="24" fillId="4" borderId="16" xfId="0" applyFont="1" applyFill="1" applyBorder="1" applyAlignment="1">
      <alignment horizontal="center" vertical="top" wrapText="1"/>
    </xf>
    <xf numFmtId="0" fontId="6" fillId="4" borderId="6" xfId="0" applyFont="1" applyFill="1" applyBorder="1" applyAlignment="1">
      <alignment horizontal="left" vertical="top" wrapText="1"/>
    </xf>
    <xf numFmtId="0" fontId="6" fillId="4" borderId="12" xfId="0" applyFont="1" applyFill="1" applyBorder="1" applyAlignment="1">
      <alignment horizontal="left" vertical="top" wrapText="1"/>
    </xf>
    <xf numFmtId="0" fontId="23" fillId="7" borderId="2" xfId="0" applyFont="1" applyFill="1" applyBorder="1" applyAlignment="1">
      <alignment horizontal="center" vertical="top" wrapText="1"/>
    </xf>
    <xf numFmtId="0" fontId="6" fillId="7" borderId="2" xfId="1" applyFont="1" applyFill="1" applyBorder="1" applyAlignment="1" applyProtection="1">
      <alignment vertical="top" wrapText="1"/>
    </xf>
    <xf numFmtId="0" fontId="6" fillId="7" borderId="16" xfId="1" applyFont="1" applyFill="1" applyBorder="1" applyAlignment="1" applyProtection="1">
      <alignment horizontal="left" vertical="top" wrapText="1"/>
    </xf>
    <xf numFmtId="3" fontId="24" fillId="4" borderId="16" xfId="0" applyNumberFormat="1" applyFont="1" applyFill="1" applyBorder="1" applyAlignment="1">
      <alignment horizontal="center" vertical="top" wrapText="1"/>
    </xf>
    <xf numFmtId="0" fontId="6" fillId="4" borderId="12" xfId="0" applyFont="1" applyFill="1" applyBorder="1" applyAlignment="1">
      <alignment horizontal="left" vertical="top" wrapText="1"/>
    </xf>
    <xf numFmtId="0" fontId="6" fillId="4" borderId="6" xfId="1" applyFont="1" applyFill="1" applyBorder="1" applyAlignment="1" applyProtection="1">
      <alignment horizontal="left" vertical="top" wrapText="1"/>
    </xf>
    <xf numFmtId="0" fontId="24" fillId="7" borderId="12" xfId="0" applyFont="1" applyFill="1" applyBorder="1" applyAlignment="1">
      <alignment wrapText="1"/>
    </xf>
    <xf numFmtId="0" fontId="24" fillId="4" borderId="12" xfId="0" applyFont="1" applyFill="1" applyBorder="1" applyAlignment="1">
      <alignment horizontal="left" vertical="top" wrapText="1"/>
    </xf>
    <xf numFmtId="0" fontId="24" fillId="4" borderId="20" xfId="0" applyFont="1" applyFill="1" applyBorder="1" applyAlignment="1">
      <alignment horizontal="center" vertical="top" wrapText="1"/>
    </xf>
    <xf numFmtId="0" fontId="6" fillId="7" borderId="5" xfId="1" applyFont="1" applyFill="1" applyBorder="1" applyAlignment="1" applyProtection="1">
      <alignment horizontal="left" vertical="top" wrapText="1"/>
    </xf>
    <xf numFmtId="0" fontId="24" fillId="7" borderId="5" xfId="0" applyFont="1" applyFill="1" applyBorder="1" applyAlignment="1">
      <alignment wrapText="1"/>
    </xf>
    <xf numFmtId="0" fontId="6" fillId="4" borderId="5" xfId="0" applyFont="1" applyFill="1" applyBorder="1" applyAlignment="1">
      <alignment wrapText="1"/>
    </xf>
    <xf numFmtId="0" fontId="6" fillId="7" borderId="16" xfId="1" applyFont="1" applyFill="1" applyBorder="1" applyAlignment="1" applyProtection="1">
      <alignment vertical="top" wrapText="1"/>
    </xf>
    <xf numFmtId="3" fontId="6" fillId="4" borderId="16" xfId="0" applyNumberFormat="1" applyFont="1" applyFill="1" applyBorder="1" applyAlignment="1">
      <alignment horizontal="center" vertical="top" wrapText="1"/>
    </xf>
    <xf numFmtId="0" fontId="0" fillId="7" borderId="12" xfId="0" applyFill="1" applyBorder="1" applyAlignment="1">
      <alignment vertical="top" wrapText="1"/>
    </xf>
    <xf numFmtId="0" fontId="0" fillId="7" borderId="3" xfId="0" applyFill="1" applyBorder="1" applyAlignment="1">
      <alignment vertical="top" wrapText="1"/>
    </xf>
    <xf numFmtId="0" fontId="24" fillId="7" borderId="12" xfId="0" applyFont="1" applyFill="1" applyBorder="1" applyAlignment="1">
      <alignment horizontal="center" vertical="top" wrapText="1"/>
    </xf>
    <xf numFmtId="0" fontId="6" fillId="4" borderId="4" xfId="1" applyFont="1" applyFill="1" applyBorder="1" applyAlignment="1" applyProtection="1">
      <alignment horizontal="left" vertical="top" wrapText="1"/>
    </xf>
    <xf numFmtId="0" fontId="23" fillId="7" borderId="2" xfId="0" applyFont="1" applyFill="1" applyBorder="1" applyAlignment="1">
      <alignment wrapText="1"/>
    </xf>
    <xf numFmtId="0" fontId="23" fillId="4" borderId="2" xfId="0" applyFont="1" applyFill="1" applyBorder="1" applyAlignment="1">
      <alignment wrapText="1"/>
    </xf>
    <xf numFmtId="0" fontId="23" fillId="4" borderId="2" xfId="0" applyFont="1" applyFill="1" applyBorder="1" applyAlignment="1">
      <alignment horizontal="center" wrapText="1"/>
    </xf>
    <xf numFmtId="0" fontId="23" fillId="7" borderId="2" xfId="0" applyFont="1" applyFill="1" applyBorder="1" applyAlignment="1">
      <alignment horizontal="center" wrapText="1"/>
    </xf>
    <xf numFmtId="0" fontId="6" fillId="0" borderId="12" xfId="0" applyFont="1" applyBorder="1" applyAlignment="1">
      <alignment horizontal="left" vertical="top" wrapText="1"/>
    </xf>
    <xf numFmtId="0" fontId="0" fillId="4" borderId="3" xfId="0" applyFill="1" applyBorder="1" applyAlignment="1">
      <alignment horizontal="center" vertical="top" wrapText="1"/>
    </xf>
    <xf numFmtId="0" fontId="6" fillId="7" borderId="12" xfId="1" applyFont="1" applyFill="1" applyBorder="1" applyAlignment="1" applyProtection="1">
      <alignment vertical="top" wrapText="1"/>
    </xf>
    <xf numFmtId="0" fontId="23" fillId="7" borderId="0" xfId="0" applyFont="1" applyFill="1" applyAlignment="1">
      <alignment horizontal="left"/>
    </xf>
    <xf numFmtId="0" fontId="6" fillId="0" borderId="3" xfId="0" applyFont="1" applyFill="1" applyBorder="1" applyAlignment="1">
      <alignment horizontal="center" vertical="top" wrapText="1"/>
    </xf>
    <xf numFmtId="0" fontId="6" fillId="4" borderId="20" xfId="0" applyFont="1" applyFill="1" applyBorder="1" applyAlignment="1">
      <alignment horizontal="center" vertical="top" wrapText="1"/>
    </xf>
    <xf numFmtId="0" fontId="23" fillId="0" borderId="0" xfId="0" applyFont="1" applyFill="1" applyBorder="1"/>
    <xf numFmtId="0" fontId="4" fillId="7" borderId="4" xfId="0" applyFont="1" applyFill="1" applyBorder="1" applyAlignment="1">
      <alignment horizontal="left" vertical="top" wrapText="1"/>
    </xf>
    <xf numFmtId="0" fontId="4" fillId="7" borderId="2" xfId="0" applyFont="1" applyFill="1" applyBorder="1" applyAlignment="1">
      <alignment horizontal="center" vertical="top" wrapText="1"/>
    </xf>
    <xf numFmtId="0" fontId="4" fillId="7" borderId="2" xfId="0" applyFont="1" applyFill="1" applyBorder="1" applyAlignment="1">
      <alignment wrapText="1"/>
    </xf>
    <xf numFmtId="0" fontId="4" fillId="4" borderId="2" xfId="0" applyFont="1" applyFill="1" applyBorder="1" applyAlignment="1">
      <alignment horizontal="left" vertical="top" wrapText="1"/>
    </xf>
    <xf numFmtId="0" fontId="4" fillId="7" borderId="2" xfId="1" applyFont="1" applyFill="1" applyBorder="1" applyAlignment="1" applyProtection="1">
      <alignment horizontal="left" vertical="top" wrapText="1"/>
    </xf>
    <xf numFmtId="0" fontId="4" fillId="4" borderId="3" xfId="0" applyFont="1" applyFill="1" applyBorder="1" applyAlignment="1">
      <alignment wrapText="1"/>
    </xf>
    <xf numFmtId="0" fontId="4" fillId="7" borderId="3" xfId="0" applyFont="1" applyFill="1" applyBorder="1" applyAlignment="1">
      <alignment vertical="top" wrapText="1"/>
    </xf>
    <xf numFmtId="0" fontId="4" fillId="4" borderId="2" xfId="0" applyFont="1" applyFill="1" applyBorder="1" applyAlignment="1">
      <alignment horizontal="center" vertical="top" wrapText="1"/>
    </xf>
    <xf numFmtId="0" fontId="4" fillId="4" borderId="2" xfId="1" applyFont="1" applyFill="1" applyBorder="1" applyAlignment="1" applyProtection="1">
      <alignment horizontal="left" vertical="top" wrapText="1"/>
    </xf>
    <xf numFmtId="0" fontId="4" fillId="7" borderId="3" xfId="1" applyFont="1" applyFill="1" applyBorder="1" applyAlignment="1" applyProtection="1">
      <alignment horizontal="left" vertical="top" wrapText="1"/>
    </xf>
    <xf numFmtId="0" fontId="4" fillId="7" borderId="2" xfId="0" applyFont="1" applyFill="1" applyBorder="1" applyAlignment="1">
      <alignment vertical="top" wrapText="1"/>
    </xf>
    <xf numFmtId="0" fontId="4" fillId="7" borderId="4" xfId="0" applyFont="1" applyFill="1" applyBorder="1" applyAlignment="1">
      <alignment vertical="top" wrapText="1"/>
    </xf>
    <xf numFmtId="0" fontId="6" fillId="4" borderId="16" xfId="0" applyFont="1" applyFill="1" applyBorder="1" applyAlignment="1">
      <alignment wrapText="1"/>
    </xf>
    <xf numFmtId="3" fontId="6" fillId="4" borderId="5" xfId="0" applyNumberFormat="1" applyFont="1" applyFill="1" applyBorder="1" applyAlignment="1">
      <alignment horizontal="center" vertical="top" wrapText="1"/>
    </xf>
    <xf numFmtId="0" fontId="6" fillId="7" borderId="5" xfId="0" applyFont="1" applyFill="1" applyBorder="1" applyAlignment="1">
      <alignment vertical="top" wrapText="1"/>
    </xf>
    <xf numFmtId="0" fontId="4" fillId="4" borderId="12" xfId="0" applyFont="1" applyFill="1" applyBorder="1" applyAlignment="1">
      <alignment vertical="top" wrapText="1"/>
    </xf>
    <xf numFmtId="0" fontId="4" fillId="4" borderId="6" xfId="0" applyFont="1" applyFill="1" applyBorder="1" applyAlignment="1">
      <alignment horizontal="left" vertical="top" wrapText="1"/>
    </xf>
    <xf numFmtId="0" fontId="6" fillId="4" borderId="6" xfId="0" applyFont="1" applyFill="1" applyBorder="1" applyAlignment="1">
      <alignment wrapText="1"/>
    </xf>
    <xf numFmtId="0" fontId="4" fillId="4" borderId="12" xfId="0" applyFont="1" applyFill="1" applyBorder="1" applyAlignment="1">
      <alignment horizontal="center" vertical="top" wrapText="1"/>
    </xf>
    <xf numFmtId="0" fontId="4" fillId="7" borderId="11" xfId="0" applyFont="1" applyFill="1" applyBorder="1" applyAlignment="1">
      <alignment horizontal="center" vertical="top" wrapText="1"/>
    </xf>
    <xf numFmtId="0" fontId="4" fillId="4" borderId="16" xfId="0" applyFont="1" applyFill="1" applyBorder="1" applyAlignment="1">
      <alignment horizontal="center" vertical="top" wrapText="1"/>
    </xf>
    <xf numFmtId="0" fontId="0" fillId="4" borderId="0" xfId="0" applyFill="1" applyBorder="1"/>
    <xf numFmtId="0" fontId="4" fillId="4" borderId="6" xfId="0" applyFont="1" applyFill="1" applyBorder="1" applyAlignment="1">
      <alignment vertical="top" wrapText="1"/>
    </xf>
    <xf numFmtId="0" fontId="0" fillId="4" borderId="5" xfId="0" applyFill="1" applyBorder="1" applyAlignment="1">
      <alignment horizontal="center" vertical="top" wrapText="1"/>
    </xf>
    <xf numFmtId="0" fontId="4" fillId="4" borderId="5" xfId="0" applyFont="1" applyFill="1" applyBorder="1" applyAlignment="1">
      <alignment horizontal="center" vertical="top" wrapText="1"/>
    </xf>
    <xf numFmtId="0" fontId="6" fillId="7" borderId="4" xfId="1" applyFont="1" applyFill="1" applyBorder="1" applyAlignment="1" applyProtection="1">
      <alignment horizontal="left" vertical="top" wrapText="1"/>
    </xf>
    <xf numFmtId="3" fontId="4" fillId="4" borderId="16" xfId="0" applyNumberFormat="1" applyFont="1" applyFill="1" applyBorder="1" applyAlignment="1">
      <alignment horizontal="center" vertical="top" wrapText="1"/>
    </xf>
    <xf numFmtId="0" fontId="4" fillId="7" borderId="3" xfId="0" applyFont="1" applyFill="1" applyBorder="1" applyAlignment="1">
      <alignment horizontal="center" vertical="top" wrapText="1"/>
    </xf>
    <xf numFmtId="0" fontId="4" fillId="7" borderId="20" xfId="0" applyFont="1" applyFill="1" applyBorder="1" applyAlignment="1">
      <alignment horizontal="center" vertical="top" wrapText="1"/>
    </xf>
    <xf numFmtId="0" fontId="4" fillId="7" borderId="5" xfId="0" applyFont="1" applyFill="1" applyBorder="1" applyAlignment="1">
      <alignment horizontal="center" vertical="top" wrapText="1"/>
    </xf>
    <xf numFmtId="0" fontId="4" fillId="4" borderId="2" xfId="0" applyFont="1" applyFill="1" applyBorder="1" applyAlignment="1">
      <alignment vertical="top" wrapText="1"/>
    </xf>
    <xf numFmtId="0" fontId="24" fillId="4" borderId="2" xfId="0" applyFont="1" applyFill="1" applyBorder="1" applyAlignment="1">
      <alignment vertical="top" wrapText="1"/>
    </xf>
    <xf numFmtId="0" fontId="24" fillId="7" borderId="16" xfId="0" applyFont="1" applyFill="1" applyBorder="1" applyAlignment="1">
      <alignment horizontal="center" vertical="top" wrapText="1"/>
    </xf>
    <xf numFmtId="0" fontId="4" fillId="7" borderId="16" xfId="0" applyFont="1" applyFill="1" applyBorder="1" applyAlignment="1">
      <alignment horizontal="center" vertical="top" wrapText="1"/>
    </xf>
    <xf numFmtId="0" fontId="4" fillId="7" borderId="16" xfId="0" applyFont="1" applyFill="1" applyBorder="1" applyAlignment="1">
      <alignment wrapText="1"/>
    </xf>
    <xf numFmtId="0" fontId="0" fillId="4" borderId="16" xfId="0" applyFill="1" applyBorder="1" applyAlignment="1">
      <alignment horizontal="left" wrapText="1"/>
    </xf>
    <xf numFmtId="0" fontId="0" fillId="7" borderId="16" xfId="0" applyFill="1" applyBorder="1" applyAlignment="1">
      <alignment horizontal="left" wrapText="1"/>
    </xf>
    <xf numFmtId="0" fontId="24" fillId="7" borderId="5" xfId="0" applyFont="1" applyFill="1" applyBorder="1" applyAlignment="1">
      <alignment horizontal="center" vertical="top" wrapText="1"/>
    </xf>
    <xf numFmtId="0" fontId="4" fillId="7" borderId="5" xfId="0" applyFont="1" applyFill="1" applyBorder="1" applyAlignment="1">
      <alignment wrapText="1"/>
    </xf>
    <xf numFmtId="0" fontId="0" fillId="4" borderId="5" xfId="0" applyFill="1" applyBorder="1" applyAlignment="1">
      <alignment horizontal="left" wrapText="1"/>
    </xf>
    <xf numFmtId="0" fontId="0" fillId="7" borderId="5" xfId="0" applyFill="1" applyBorder="1" applyAlignment="1">
      <alignment horizontal="left" wrapText="1"/>
    </xf>
    <xf numFmtId="0" fontId="4" fillId="7" borderId="3" xfId="1" applyFont="1" applyFill="1" applyBorder="1" applyAlignment="1" applyProtection="1">
      <alignment vertical="top" wrapText="1"/>
    </xf>
    <xf numFmtId="0" fontId="4" fillId="4" borderId="3" xfId="2" applyFont="1" applyFill="1" applyBorder="1" applyAlignment="1" applyProtection="1">
      <alignment horizontal="left" vertical="top" wrapText="1"/>
    </xf>
    <xf numFmtId="0" fontId="4" fillId="7" borderId="11" xfId="1" applyFont="1" applyFill="1" applyBorder="1" applyAlignment="1" applyProtection="1">
      <alignment vertical="top" wrapText="1"/>
    </xf>
    <xf numFmtId="0" fontId="4" fillId="7" borderId="5" xfId="1" applyFont="1" applyFill="1" applyBorder="1" applyAlignment="1" applyProtection="1">
      <alignment vertical="top" wrapText="1"/>
    </xf>
    <xf numFmtId="0" fontId="4" fillId="7" borderId="6" xfId="0" applyFont="1" applyFill="1" applyBorder="1" applyAlignment="1">
      <alignment vertical="top" wrapText="1"/>
    </xf>
    <xf numFmtId="0" fontId="4" fillId="7" borderId="12" xfId="0" applyFont="1" applyFill="1" applyBorder="1" applyAlignment="1">
      <alignment vertical="top" wrapText="1"/>
    </xf>
    <xf numFmtId="3" fontId="6" fillId="4" borderId="4" xfId="0" applyNumberFormat="1" applyFont="1" applyFill="1" applyBorder="1" applyAlignment="1">
      <alignment horizontal="center" vertical="top" wrapText="1"/>
    </xf>
    <xf numFmtId="3" fontId="24" fillId="4" borderId="4" xfId="0" applyNumberFormat="1" applyFont="1" applyFill="1" applyBorder="1" applyAlignment="1">
      <alignment horizontal="center" vertical="top" wrapText="1"/>
    </xf>
    <xf numFmtId="0" fontId="4" fillId="7" borderId="3" xfId="2" applyFont="1" applyFill="1" applyBorder="1" applyAlignment="1" applyProtection="1">
      <alignment horizontal="left" vertical="top" wrapText="1"/>
    </xf>
    <xf numFmtId="0" fontId="4" fillId="7" borderId="5" xfId="2" applyFont="1" applyFill="1" applyBorder="1" applyAlignment="1" applyProtection="1">
      <alignment horizontal="left" vertical="top" wrapText="1"/>
    </xf>
    <xf numFmtId="0" fontId="4" fillId="7" borderId="2"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Fill="1" applyBorder="1" applyAlignment="1">
      <alignment vertical="top"/>
    </xf>
    <xf numFmtId="0" fontId="4" fillId="7" borderId="6" xfId="1" applyFont="1" applyFill="1" applyBorder="1" applyAlignment="1" applyProtection="1">
      <alignment horizontal="left" vertical="top" wrapText="1"/>
    </xf>
    <xf numFmtId="0" fontId="4" fillId="4" borderId="3" xfId="0" applyFont="1" applyFill="1" applyBorder="1" applyAlignment="1">
      <alignment horizontal="center" vertical="top" wrapText="1"/>
    </xf>
    <xf numFmtId="0" fontId="4" fillId="7" borderId="4" xfId="1" applyFont="1" applyFill="1" applyBorder="1" applyAlignment="1" applyProtection="1">
      <alignment vertical="top" wrapText="1"/>
    </xf>
    <xf numFmtId="0" fontId="24" fillId="7" borderId="12" xfId="0" applyFont="1" applyFill="1" applyBorder="1" applyAlignment="1">
      <alignment vertical="top" wrapText="1"/>
    </xf>
    <xf numFmtId="0" fontId="24" fillId="7" borderId="4" xfId="0" applyFont="1" applyFill="1" applyBorder="1" applyAlignment="1">
      <alignment vertical="top" wrapText="1"/>
    </xf>
    <xf numFmtId="0" fontId="24" fillId="7" borderId="6" xfId="0" applyFont="1" applyFill="1" applyBorder="1" applyAlignment="1">
      <alignment horizontal="center" vertical="top" wrapText="1"/>
    </xf>
    <xf numFmtId="0" fontId="4" fillId="7" borderId="4" xfId="0" applyFont="1" applyFill="1" applyBorder="1" applyAlignment="1">
      <alignment horizontal="center" vertical="top" wrapText="1"/>
    </xf>
    <xf numFmtId="0" fontId="4" fillId="7" borderId="12" xfId="0" applyFont="1" applyFill="1" applyBorder="1" applyAlignment="1">
      <alignment horizontal="center" vertical="top" wrapText="1"/>
    </xf>
    <xf numFmtId="0" fontId="4" fillId="4" borderId="11" xfId="0" applyFont="1" applyFill="1" applyBorder="1" applyAlignment="1">
      <alignment horizontal="center" vertical="top" wrapText="1"/>
    </xf>
    <xf numFmtId="0" fontId="4" fillId="4" borderId="6" xfId="0" applyFont="1" applyFill="1" applyBorder="1" applyAlignment="1">
      <alignment horizontal="left" vertical="top" wrapText="1"/>
    </xf>
    <xf numFmtId="3" fontId="4" fillId="4" borderId="2" xfId="0" applyNumberFormat="1" applyFont="1" applyFill="1" applyBorder="1" applyAlignment="1">
      <alignment horizontal="center" vertical="top" wrapText="1"/>
    </xf>
    <xf numFmtId="0" fontId="0" fillId="4" borderId="11" xfId="0" applyFill="1" applyBorder="1" applyAlignment="1">
      <alignment horizontal="center" vertical="top" wrapText="1"/>
    </xf>
    <xf numFmtId="0" fontId="4" fillId="7" borderId="5" xfId="0" applyFont="1" applyFill="1" applyBorder="1" applyAlignment="1">
      <alignment horizontal="left" vertical="top" wrapText="1"/>
    </xf>
    <xf numFmtId="0" fontId="4" fillId="7" borderId="11" xfId="0" applyFont="1" applyFill="1" applyBorder="1" applyAlignment="1">
      <alignment horizontal="left" vertical="top" wrapText="1"/>
    </xf>
    <xf numFmtId="0" fontId="4" fillId="7" borderId="11" xfId="0" applyFont="1" applyFill="1" applyBorder="1" applyAlignment="1">
      <alignment wrapText="1"/>
    </xf>
    <xf numFmtId="0" fontId="4" fillId="7" borderId="12" xfId="0" applyFont="1" applyFill="1" applyBorder="1" applyAlignment="1">
      <alignment horizontal="left" vertical="top" wrapText="1"/>
    </xf>
    <xf numFmtId="0" fontId="4" fillId="7" borderId="12" xfId="0" applyFont="1" applyFill="1" applyBorder="1" applyAlignment="1">
      <alignment wrapText="1"/>
    </xf>
    <xf numFmtId="0" fontId="4" fillId="7" borderId="3" xfId="0" applyFont="1" applyFill="1" applyBorder="1" applyAlignment="1">
      <alignment horizontal="left" vertical="top" wrapText="1"/>
    </xf>
    <xf numFmtId="0" fontId="4" fillId="7" borderId="3" xfId="0" applyFont="1" applyFill="1" applyBorder="1" applyAlignment="1">
      <alignment wrapText="1"/>
    </xf>
    <xf numFmtId="0" fontId="6" fillId="4" borderId="6" xfId="0" applyFont="1" applyFill="1" applyBorder="1" applyAlignment="1">
      <alignment horizontal="center" vertical="top" wrapText="1"/>
    </xf>
    <xf numFmtId="0" fontId="6" fillId="4" borderId="4"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5" xfId="0" applyFont="1" applyFill="1" applyBorder="1" applyAlignment="1">
      <alignment horizontal="left" vertical="top" wrapText="1"/>
    </xf>
    <xf numFmtId="0" fontId="6" fillId="4" borderId="12" xfId="0" applyFont="1" applyFill="1" applyBorder="1" applyAlignment="1">
      <alignment horizontal="center" vertical="top" wrapText="1"/>
    </xf>
    <xf numFmtId="0" fontId="24" fillId="4" borderId="12" xfId="0" applyFont="1" applyFill="1" applyBorder="1" applyAlignment="1">
      <alignment horizontal="center" vertical="top" wrapText="1"/>
    </xf>
    <xf numFmtId="0" fontId="24" fillId="4" borderId="4" xfId="0" applyFont="1" applyFill="1" applyBorder="1" applyAlignment="1">
      <alignment horizontal="center" vertical="top" wrapText="1"/>
    </xf>
    <xf numFmtId="0" fontId="6" fillId="4" borderId="6"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4" borderId="5" xfId="0" applyFont="1" applyFill="1" applyBorder="1" applyAlignment="1">
      <alignment horizontal="left" vertical="top" wrapText="1"/>
    </xf>
    <xf numFmtId="0" fontId="24" fillId="4" borderId="3" xfId="0" applyFont="1" applyFill="1" applyBorder="1" applyAlignment="1">
      <alignment horizontal="center" vertical="top" wrapText="1"/>
    </xf>
    <xf numFmtId="0" fontId="24" fillId="4" borderId="11" xfId="0" applyFont="1" applyFill="1" applyBorder="1" applyAlignment="1">
      <alignment horizontal="center" vertical="top" wrapText="1"/>
    </xf>
    <xf numFmtId="0" fontId="24" fillId="4" borderId="5" xfId="0" applyFont="1" applyFill="1" applyBorder="1" applyAlignment="1">
      <alignment horizontal="center" vertical="top" wrapText="1"/>
    </xf>
    <xf numFmtId="0" fontId="0" fillId="7" borderId="6" xfId="0" applyFill="1" applyBorder="1" applyAlignment="1">
      <alignment wrapText="1"/>
    </xf>
    <xf numFmtId="0" fontId="0" fillId="7" borderId="12" xfId="0" applyFill="1" applyBorder="1" applyAlignment="1">
      <alignment wrapText="1"/>
    </xf>
    <xf numFmtId="0" fontId="0" fillId="7" borderId="4" xfId="0" applyFill="1" applyBorder="1" applyAlignment="1">
      <alignment wrapText="1"/>
    </xf>
    <xf numFmtId="0" fontId="6" fillId="7" borderId="6" xfId="0" applyFont="1" applyFill="1" applyBorder="1" applyAlignment="1">
      <alignment horizontal="center" vertical="top" wrapText="1"/>
    </xf>
    <xf numFmtId="0" fontId="6" fillId="7" borderId="12" xfId="0" applyFont="1" applyFill="1" applyBorder="1" applyAlignment="1">
      <alignment horizontal="center" vertical="top" wrapText="1"/>
    </xf>
    <xf numFmtId="0" fontId="6" fillId="7" borderId="4" xfId="0" applyFont="1" applyFill="1" applyBorder="1" applyAlignment="1">
      <alignment horizontal="center" vertical="top" wrapText="1"/>
    </xf>
    <xf numFmtId="0" fontId="0" fillId="4" borderId="4" xfId="0" applyFill="1" applyBorder="1" applyAlignment="1">
      <alignment horizontal="left" vertical="top" wrapText="1"/>
    </xf>
    <xf numFmtId="0" fontId="0" fillId="4" borderId="12" xfId="0" applyFill="1" applyBorder="1" applyAlignment="1">
      <alignment horizontal="center" vertical="top" wrapText="1"/>
    </xf>
    <xf numFmtId="0" fontId="0" fillId="4" borderId="4" xfId="0" applyFill="1" applyBorder="1" applyAlignment="1">
      <alignment horizontal="center" vertical="top" wrapText="1"/>
    </xf>
    <xf numFmtId="0" fontId="6" fillId="7" borderId="4" xfId="0" applyFont="1" applyFill="1" applyBorder="1" applyAlignment="1">
      <alignment horizontal="left" wrapText="1"/>
    </xf>
    <xf numFmtId="0" fontId="4" fillId="4" borderId="12" xfId="0" applyFont="1" applyFill="1" applyBorder="1" applyAlignment="1">
      <alignment horizontal="left" vertical="top" wrapText="1"/>
    </xf>
    <xf numFmtId="0" fontId="4" fillId="7" borderId="6" xfId="0" applyFont="1" applyFill="1" applyBorder="1" applyAlignment="1">
      <alignment horizontal="left" vertical="top" wrapText="1"/>
    </xf>
    <xf numFmtId="0" fontId="6" fillId="7" borderId="12" xfId="0" applyFont="1" applyFill="1" applyBorder="1" applyAlignment="1">
      <alignment horizontal="left" vertical="top" wrapText="1"/>
    </xf>
    <xf numFmtId="0" fontId="6" fillId="7" borderId="4" xfId="0" applyFont="1" applyFill="1" applyBorder="1" applyAlignment="1">
      <alignment horizontal="left" vertical="top" wrapText="1"/>
    </xf>
    <xf numFmtId="0" fontId="0" fillId="7" borderId="4" xfId="0" applyFill="1" applyBorder="1" applyAlignment="1">
      <alignment horizontal="left" wrapText="1"/>
    </xf>
    <xf numFmtId="0" fontId="6" fillId="7" borderId="6" xfId="0" applyFont="1" applyFill="1" applyBorder="1" applyAlignment="1">
      <alignment horizontal="left" vertical="top" wrapText="1"/>
    </xf>
    <xf numFmtId="0" fontId="24" fillId="4" borderId="6" xfId="0" applyFont="1" applyFill="1" applyBorder="1" applyAlignment="1">
      <alignment horizontal="center" vertical="top" wrapText="1"/>
    </xf>
    <xf numFmtId="0" fontId="4" fillId="4" borderId="6" xfId="0" applyFont="1" applyFill="1" applyBorder="1" applyAlignment="1">
      <alignment horizontal="left" vertical="top" wrapText="1"/>
    </xf>
    <xf numFmtId="0" fontId="4" fillId="4" borderId="4" xfId="0" applyFont="1" applyFill="1" applyBorder="1" applyAlignment="1">
      <alignment horizontal="left" vertical="top" wrapText="1"/>
    </xf>
    <xf numFmtId="0" fontId="6" fillId="4" borderId="12" xfId="0" applyFont="1" applyFill="1" applyBorder="1" applyAlignment="1">
      <alignment wrapText="1"/>
    </xf>
    <xf numFmtId="0" fontId="6" fillId="4" borderId="4" xfId="0" applyFont="1" applyFill="1" applyBorder="1" applyAlignment="1">
      <alignment wrapText="1"/>
    </xf>
    <xf numFmtId="0" fontId="0" fillId="4" borderId="6" xfId="0" applyFill="1" applyBorder="1" applyAlignment="1">
      <alignment wrapText="1"/>
    </xf>
    <xf numFmtId="0" fontId="0" fillId="4" borderId="12" xfId="0" applyFill="1" applyBorder="1" applyAlignment="1">
      <alignment wrapText="1"/>
    </xf>
    <xf numFmtId="0" fontId="0" fillId="4" borderId="4" xfId="0" applyFill="1" applyBorder="1" applyAlignment="1">
      <alignment wrapText="1"/>
    </xf>
    <xf numFmtId="0" fontId="6" fillId="7" borderId="6" xfId="0" applyFont="1" applyFill="1" applyBorder="1" applyAlignment="1">
      <alignment wrapText="1"/>
    </xf>
    <xf numFmtId="0" fontId="6" fillId="7" borderId="4" xfId="0" applyFont="1" applyFill="1" applyBorder="1" applyAlignment="1">
      <alignment wrapText="1"/>
    </xf>
    <xf numFmtId="0" fontId="0" fillId="4" borderId="4" xfId="0" applyFill="1" applyBorder="1" applyAlignment="1">
      <alignment horizontal="left" wrapText="1"/>
    </xf>
    <xf numFmtId="0" fontId="0" fillId="7" borderId="12" xfId="0" applyFill="1" applyBorder="1" applyAlignment="1">
      <alignment horizontal="center" wrapText="1"/>
    </xf>
    <xf numFmtId="0" fontId="0" fillId="4" borderId="12" xfId="0" applyFill="1" applyBorder="1" applyAlignment="1">
      <alignment horizontal="center" wrapText="1"/>
    </xf>
    <xf numFmtId="0" fontId="0" fillId="4" borderId="12" xfId="0" applyFill="1" applyBorder="1" applyAlignment="1">
      <alignment horizontal="left" vertical="top" wrapText="1"/>
    </xf>
    <xf numFmtId="0" fontId="6" fillId="4" borderId="11" xfId="0" applyFont="1" applyFill="1" applyBorder="1" applyAlignment="1">
      <alignment horizontal="center" vertical="top" wrapText="1"/>
    </xf>
    <xf numFmtId="0" fontId="6" fillId="4" borderId="4" xfId="0" applyFont="1" applyFill="1" applyBorder="1" applyAlignment="1">
      <alignment horizontal="left" wrapText="1"/>
    </xf>
    <xf numFmtId="0" fontId="4" fillId="7" borderId="6" xfId="0" applyFont="1" applyFill="1" applyBorder="1" applyAlignment="1">
      <alignment wrapText="1"/>
    </xf>
    <xf numFmtId="0" fontId="6" fillId="4" borderId="3" xfId="0" applyFont="1" applyFill="1" applyBorder="1" applyAlignment="1">
      <alignment horizontal="center" vertical="top" wrapText="1"/>
    </xf>
    <xf numFmtId="0" fontId="6" fillId="4" borderId="5" xfId="0" applyFont="1" applyFill="1" applyBorder="1" applyAlignment="1">
      <alignment horizontal="center" vertical="top" wrapText="1"/>
    </xf>
    <xf numFmtId="0" fontId="0" fillId="4" borderId="6" xfId="0" applyFill="1" applyBorder="1" applyAlignment="1">
      <alignment horizontal="left" vertical="top" wrapText="1"/>
    </xf>
    <xf numFmtId="0" fontId="6" fillId="7" borderId="6" xfId="0" applyFont="1" applyFill="1" applyBorder="1" applyAlignment="1">
      <alignment vertical="top" wrapText="1"/>
    </xf>
    <xf numFmtId="0" fontId="6" fillId="7" borderId="4" xfId="0" applyFont="1" applyFill="1" applyBorder="1" applyAlignment="1">
      <alignment vertical="top" wrapText="1"/>
    </xf>
    <xf numFmtId="0" fontId="0" fillId="7" borderId="4" xfId="0" applyFill="1" applyBorder="1" applyAlignment="1">
      <alignment vertical="top" wrapText="1"/>
    </xf>
    <xf numFmtId="0" fontId="4" fillId="7" borderId="6"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4" borderId="6" xfId="0" applyFont="1" applyFill="1" applyBorder="1" applyAlignment="1">
      <alignment horizontal="left" vertical="top" wrapText="1"/>
    </xf>
    <xf numFmtId="0" fontId="4" fillId="7" borderId="6" xfId="0" applyFont="1" applyFill="1" applyBorder="1" applyAlignment="1">
      <alignment wrapText="1"/>
    </xf>
    <xf numFmtId="0" fontId="0" fillId="4" borderId="6" xfId="0" applyFill="1" applyBorder="1" applyAlignment="1">
      <alignment wrapText="1"/>
    </xf>
    <xf numFmtId="0" fontId="6" fillId="4" borderId="6" xfId="0" applyFont="1" applyFill="1" applyBorder="1" applyAlignment="1">
      <alignment horizontal="center" vertical="top" wrapText="1"/>
    </xf>
    <xf numFmtId="0" fontId="6" fillId="7" borderId="6" xfId="0" applyFont="1" applyFill="1" applyBorder="1" applyAlignment="1">
      <alignment horizontal="center" vertical="top" wrapText="1"/>
    </xf>
    <xf numFmtId="0" fontId="6" fillId="7" borderId="6" xfId="0" applyFont="1" applyFill="1" applyBorder="1" applyAlignment="1">
      <alignment horizontal="left" vertical="top" wrapText="1"/>
    </xf>
    <xf numFmtId="0" fontId="4" fillId="7" borderId="6" xfId="0" applyFont="1" applyFill="1" applyBorder="1" applyAlignment="1">
      <alignment horizontal="center" vertical="top" wrapText="1"/>
    </xf>
    <xf numFmtId="0" fontId="6" fillId="4" borderId="3" xfId="0" applyFont="1" applyFill="1" applyBorder="1" applyAlignment="1">
      <alignment horizontal="center" vertical="top" wrapText="1"/>
    </xf>
    <xf numFmtId="0" fontId="24" fillId="4" borderId="6" xfId="0" applyFont="1" applyFill="1" applyBorder="1" applyAlignment="1">
      <alignment horizontal="center" vertical="top" wrapText="1"/>
    </xf>
    <xf numFmtId="0" fontId="0" fillId="7" borderId="6" xfId="0" applyFill="1" applyBorder="1" applyAlignment="1">
      <alignment wrapText="1"/>
    </xf>
    <xf numFmtId="0" fontId="6" fillId="7" borderId="6" xfId="0" applyFont="1" applyFill="1" applyBorder="1" applyAlignment="1">
      <alignment wrapText="1"/>
    </xf>
    <xf numFmtId="0" fontId="4" fillId="7" borderId="20" xfId="2" applyFont="1" applyFill="1" applyBorder="1" applyAlignment="1" applyProtection="1">
      <alignment horizontal="left" vertical="top" wrapText="1"/>
    </xf>
    <xf numFmtId="0" fontId="0" fillId="4" borderId="20" xfId="0" applyFill="1" applyBorder="1" applyAlignment="1">
      <alignment horizontal="center" vertical="top" wrapText="1"/>
    </xf>
    <xf numFmtId="0" fontId="4" fillId="4" borderId="20" xfId="0" applyFont="1" applyFill="1" applyBorder="1" applyAlignment="1">
      <alignment horizontal="center" vertical="top" wrapText="1"/>
    </xf>
    <xf numFmtId="0" fontId="4" fillId="7" borderId="20" xfId="0" applyFont="1" applyFill="1" applyBorder="1" applyAlignment="1">
      <alignment wrapText="1"/>
    </xf>
    <xf numFmtId="0" fontId="0" fillId="7" borderId="20" xfId="0" applyFill="1" applyBorder="1" applyAlignment="1">
      <alignment wrapText="1"/>
    </xf>
    <xf numFmtId="0" fontId="4" fillId="7" borderId="20" xfId="0" applyFont="1" applyFill="1" applyBorder="1" applyAlignment="1">
      <alignment horizontal="left" vertical="top" wrapText="1"/>
    </xf>
    <xf numFmtId="0" fontId="0" fillId="4" borderId="20" xfId="0" applyFill="1" applyBorder="1" applyAlignment="1">
      <alignment wrapText="1"/>
    </xf>
    <xf numFmtId="0" fontId="23" fillId="7" borderId="12" xfId="0" applyFont="1" applyFill="1" applyBorder="1" applyAlignment="1">
      <alignment horizontal="center" vertical="top" wrapText="1"/>
    </xf>
    <xf numFmtId="0" fontId="4" fillId="4" borderId="6" xfId="0" applyFont="1" applyFill="1" applyBorder="1" applyAlignment="1">
      <alignment horizontal="center" vertical="top" wrapText="1"/>
    </xf>
    <xf numFmtId="3" fontId="4" fillId="4" borderId="6" xfId="0" applyNumberFormat="1" applyFont="1" applyFill="1" applyBorder="1" applyAlignment="1">
      <alignment horizontal="center" vertical="top" wrapText="1"/>
    </xf>
    <xf numFmtId="0" fontId="6" fillId="7" borderId="27" xfId="1" applyFont="1" applyFill="1" applyBorder="1" applyAlignment="1" applyProtection="1">
      <alignment horizontal="left" vertical="top" wrapText="1"/>
    </xf>
    <xf numFmtId="0" fontId="6" fillId="7" borderId="14" xfId="1" applyFont="1" applyFill="1" applyBorder="1" applyAlignment="1" applyProtection="1">
      <alignment horizontal="left" vertical="top" wrapText="1"/>
    </xf>
    <xf numFmtId="0" fontId="6" fillId="7" borderId="29" xfId="1" applyFont="1" applyFill="1" applyBorder="1" applyAlignment="1" applyProtection="1">
      <alignment horizontal="left" vertical="top" wrapText="1"/>
    </xf>
    <xf numFmtId="0" fontId="4" fillId="7" borderId="27" xfId="2" applyFont="1" applyFill="1" applyBorder="1" applyAlignment="1" applyProtection="1">
      <alignment horizontal="left" vertical="top" wrapText="1"/>
    </xf>
    <xf numFmtId="0" fontId="4" fillId="7" borderId="14" xfId="2" applyFont="1" applyFill="1" applyBorder="1" applyAlignment="1" applyProtection="1">
      <alignment horizontal="left" vertical="top" wrapText="1"/>
    </xf>
    <xf numFmtId="0" fontId="4" fillId="7" borderId="29" xfId="2" applyFont="1" applyFill="1" applyBorder="1" applyAlignment="1" applyProtection="1">
      <alignment horizontal="left" vertical="top" wrapText="1"/>
    </xf>
    <xf numFmtId="0" fontId="6" fillId="7" borderId="27" xfId="1" applyFont="1" applyFill="1" applyBorder="1" applyAlignment="1" applyProtection="1">
      <alignment vertical="top" wrapText="1"/>
    </xf>
    <xf numFmtId="0" fontId="0" fillId="4" borderId="5" xfId="0" applyFill="1" applyBorder="1" applyAlignment="1">
      <alignment horizontal="left" vertical="top" wrapText="1"/>
    </xf>
    <xf numFmtId="3" fontId="0" fillId="2" borderId="0" xfId="0" applyNumberFormat="1" applyFill="1" applyAlignment="1">
      <alignment horizontal="center"/>
    </xf>
    <xf numFmtId="3" fontId="0" fillId="2" borderId="0" xfId="0" applyNumberFormat="1" applyFill="1" applyBorder="1" applyAlignment="1">
      <alignment horizontal="center"/>
    </xf>
    <xf numFmtId="3" fontId="4" fillId="4" borderId="3" xfId="0" applyNumberFormat="1" applyFont="1" applyFill="1" applyBorder="1" applyAlignment="1">
      <alignment horizontal="center" vertical="top" wrapText="1"/>
    </xf>
    <xf numFmtId="3" fontId="4" fillId="4" borderId="12" xfId="0" applyNumberFormat="1" applyFont="1" applyFill="1" applyBorder="1" applyAlignment="1">
      <alignment horizontal="center" vertical="top" wrapText="1"/>
    </xf>
    <xf numFmtId="3" fontId="4" fillId="4" borderId="11" xfId="0" applyNumberFormat="1" applyFont="1" applyFill="1" applyBorder="1" applyAlignment="1">
      <alignment horizontal="center" vertical="top" wrapText="1"/>
    </xf>
    <xf numFmtId="3" fontId="4" fillId="4" borderId="20" xfId="0" applyNumberFormat="1" applyFont="1" applyFill="1" applyBorder="1" applyAlignment="1">
      <alignment horizontal="center" vertical="top" wrapText="1"/>
    </xf>
    <xf numFmtId="3" fontId="4" fillId="4" borderId="5" xfId="0" applyNumberFormat="1" applyFont="1" applyFill="1" applyBorder="1" applyAlignment="1">
      <alignment horizontal="center" vertical="top" wrapText="1"/>
    </xf>
    <xf numFmtId="3" fontId="0" fillId="4" borderId="0" xfId="0" applyNumberFormat="1" applyFill="1" applyAlignment="1">
      <alignment horizontal="center"/>
    </xf>
    <xf numFmtId="0" fontId="24" fillId="0" borderId="3" xfId="0" applyFont="1" applyFill="1" applyBorder="1" applyAlignment="1">
      <alignment horizontal="center" vertical="top" wrapText="1"/>
    </xf>
    <xf numFmtId="0" fontId="4" fillId="0" borderId="3" xfId="0" applyFont="1" applyFill="1" applyBorder="1" applyAlignment="1">
      <alignment horizontal="center" vertical="top" wrapText="1"/>
    </xf>
    <xf numFmtId="3" fontId="24" fillId="0" borderId="3" xfId="0" applyNumberFormat="1" applyFont="1" applyFill="1" applyBorder="1" applyAlignment="1">
      <alignment horizontal="center" vertical="top" wrapText="1"/>
    </xf>
    <xf numFmtId="0" fontId="24" fillId="0" borderId="11" xfId="0" applyFont="1" applyFill="1" applyBorder="1" applyAlignment="1">
      <alignment horizontal="center" vertical="top" wrapText="1"/>
    </xf>
    <xf numFmtId="0" fontId="4" fillId="0" borderId="11" xfId="0" applyFont="1" applyFill="1" applyBorder="1" applyAlignment="1">
      <alignment horizontal="center" vertical="top" wrapText="1"/>
    </xf>
    <xf numFmtId="0" fontId="6" fillId="0" borderId="11" xfId="0" applyFont="1" applyFill="1" applyBorder="1" applyAlignment="1">
      <alignment horizontal="center" vertical="top" wrapText="1"/>
    </xf>
    <xf numFmtId="3" fontId="24" fillId="0" borderId="11" xfId="0" applyNumberFormat="1" applyFont="1" applyFill="1" applyBorder="1" applyAlignment="1">
      <alignment horizontal="center" vertical="top" wrapText="1"/>
    </xf>
    <xf numFmtId="0" fontId="0" fillId="4" borderId="11" xfId="0" applyFill="1" applyBorder="1" applyAlignment="1">
      <alignment horizontal="left" vertical="top" wrapText="1"/>
    </xf>
    <xf numFmtId="0" fontId="24" fillId="0" borderId="5" xfId="0" applyFont="1" applyFill="1" applyBorder="1" applyAlignment="1">
      <alignment horizontal="center" vertical="top" wrapText="1"/>
    </xf>
    <xf numFmtId="0" fontId="4" fillId="0" borderId="5" xfId="0" applyFont="1" applyFill="1" applyBorder="1" applyAlignment="1">
      <alignment horizontal="center" vertical="top" wrapText="1"/>
    </xf>
    <xf numFmtId="0" fontId="6" fillId="0" borderId="5" xfId="0" applyFont="1" applyFill="1" applyBorder="1" applyAlignment="1">
      <alignment horizontal="center" vertical="top" wrapText="1"/>
    </xf>
    <xf numFmtId="3" fontId="24" fillId="0" borderId="5" xfId="0" applyNumberFormat="1" applyFont="1" applyFill="1" applyBorder="1" applyAlignment="1">
      <alignment horizontal="center" vertical="top" wrapText="1"/>
    </xf>
    <xf numFmtId="0" fontId="6" fillId="4" borderId="6" xfId="0" applyFont="1" applyFill="1" applyBorder="1" applyAlignment="1">
      <alignment vertical="top" wrapText="1"/>
    </xf>
    <xf numFmtId="0" fontId="6" fillId="4" borderId="4" xfId="0" applyFont="1" applyFill="1" applyBorder="1" applyAlignment="1">
      <alignment horizontal="center" vertical="top" wrapText="1"/>
    </xf>
    <xf numFmtId="0" fontId="6" fillId="4" borderId="4" xfId="0" applyFont="1" applyFill="1" applyBorder="1" applyAlignment="1">
      <alignment horizontal="left" vertical="top" wrapText="1"/>
    </xf>
    <xf numFmtId="0" fontId="0" fillId="7" borderId="6" xfId="0" applyFill="1" applyBorder="1" applyAlignment="1">
      <alignment wrapText="1"/>
    </xf>
    <xf numFmtId="0" fontId="0" fillId="7" borderId="4" xfId="0" applyFill="1" applyBorder="1" applyAlignment="1">
      <alignment wrapText="1"/>
    </xf>
    <xf numFmtId="0" fontId="6" fillId="7" borderId="6" xfId="0" applyFont="1" applyFill="1" applyBorder="1" applyAlignment="1">
      <alignment horizontal="center" vertical="top" wrapText="1"/>
    </xf>
    <xf numFmtId="0" fontId="6" fillId="7" borderId="4" xfId="0" applyFont="1" applyFill="1" applyBorder="1" applyAlignment="1">
      <alignment horizontal="center" vertical="top" wrapText="1"/>
    </xf>
    <xf numFmtId="0" fontId="0" fillId="4" borderId="4" xfId="0" applyFill="1" applyBorder="1" applyAlignment="1">
      <alignment horizontal="left" vertical="top" wrapText="1"/>
    </xf>
    <xf numFmtId="0" fontId="0" fillId="7" borderId="4" xfId="0" applyFill="1" applyBorder="1" applyAlignment="1">
      <alignment horizontal="left" vertical="top" wrapText="1"/>
    </xf>
    <xf numFmtId="0" fontId="24" fillId="4" borderId="6" xfId="0" applyFont="1" applyFill="1" applyBorder="1" applyAlignment="1">
      <alignment horizontal="center" vertical="top" wrapText="1"/>
    </xf>
    <xf numFmtId="0" fontId="4" fillId="4" borderId="6" xfId="0" applyFont="1" applyFill="1" applyBorder="1" applyAlignment="1">
      <alignment horizontal="left" vertical="top" wrapText="1"/>
    </xf>
    <xf numFmtId="0" fontId="0" fillId="4" borderId="6" xfId="0" applyFill="1" applyBorder="1" applyAlignment="1">
      <alignment wrapText="1"/>
    </xf>
    <xf numFmtId="0" fontId="0" fillId="4" borderId="4" xfId="0" applyFill="1" applyBorder="1" applyAlignment="1">
      <alignment wrapText="1"/>
    </xf>
    <xf numFmtId="0" fontId="6" fillId="7" borderId="6" xfId="0" applyFont="1" applyFill="1" applyBorder="1" applyAlignment="1">
      <alignment wrapText="1"/>
    </xf>
    <xf numFmtId="0" fontId="6" fillId="7" borderId="4" xfId="0" applyFont="1" applyFill="1" applyBorder="1" applyAlignment="1">
      <alignment wrapText="1"/>
    </xf>
    <xf numFmtId="0" fontId="4" fillId="7" borderId="6" xfId="0" applyFont="1" applyFill="1" applyBorder="1" applyAlignment="1">
      <alignment wrapText="1"/>
    </xf>
    <xf numFmtId="0" fontId="4" fillId="4" borderId="6" xfId="0" applyFont="1" applyFill="1" applyBorder="1" applyAlignment="1">
      <alignment wrapText="1"/>
    </xf>
    <xf numFmtId="0" fontId="4" fillId="7" borderId="6"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6"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4" borderId="3" xfId="0" applyFont="1" applyFill="1" applyBorder="1" applyAlignment="1">
      <alignment horizontal="center" vertical="top" wrapText="1"/>
    </xf>
    <xf numFmtId="0" fontId="4" fillId="7" borderId="2" xfId="2" applyFont="1" applyFill="1" applyBorder="1" applyAlignment="1" applyProtection="1">
      <alignment horizontal="left" vertical="top" wrapText="1"/>
    </xf>
    <xf numFmtId="3" fontId="4" fillId="4" borderId="4" xfId="0" applyNumberFormat="1" applyFont="1" applyFill="1" applyBorder="1" applyAlignment="1">
      <alignment horizontal="center" vertical="top" wrapText="1"/>
    </xf>
    <xf numFmtId="0" fontId="4" fillId="4" borderId="2" xfId="0" applyFont="1" applyFill="1" applyBorder="1" applyAlignment="1">
      <alignment wrapText="1"/>
    </xf>
    <xf numFmtId="0" fontId="4" fillId="7" borderId="4" xfId="0" applyFont="1" applyFill="1" applyBorder="1" applyAlignment="1">
      <alignment horizontal="left" wrapText="1"/>
    </xf>
    <xf numFmtId="0" fontId="0" fillId="4" borderId="2" xfId="0" applyFill="1" applyBorder="1" applyAlignment="1">
      <alignment horizontal="center" vertical="top" wrapText="1"/>
    </xf>
    <xf numFmtId="0" fontId="4" fillId="7" borderId="6" xfId="2" applyFont="1" applyFill="1" applyBorder="1" applyAlignment="1" applyProtection="1">
      <alignment horizontal="left" vertical="top" wrapText="1"/>
    </xf>
    <xf numFmtId="0" fontId="24" fillId="0" borderId="4" xfId="0" applyFont="1" applyFill="1" applyBorder="1" applyAlignment="1">
      <alignment horizontal="center" vertical="top" wrapText="1"/>
    </xf>
    <xf numFmtId="3" fontId="24" fillId="0" borderId="4" xfId="0" applyNumberFormat="1" applyFont="1" applyFill="1" applyBorder="1" applyAlignment="1">
      <alignment horizontal="center" vertical="top" wrapText="1"/>
    </xf>
    <xf numFmtId="0" fontId="4" fillId="0" borderId="2" xfId="1" applyFont="1" applyFill="1" applyBorder="1" applyAlignment="1" applyProtection="1">
      <alignment horizontal="left" vertical="top" wrapText="1"/>
    </xf>
    <xf numFmtId="0" fontId="0" fillId="0" borderId="17" xfId="0" applyFill="1" applyBorder="1" applyAlignment="1">
      <alignment wrapText="1"/>
    </xf>
    <xf numFmtId="0" fontId="6" fillId="7" borderId="30" xfId="1" applyFont="1" applyFill="1" applyBorder="1" applyAlignment="1" applyProtection="1">
      <alignment vertical="top" wrapText="1"/>
    </xf>
    <xf numFmtId="3" fontId="6" fillId="4" borderId="20" xfId="0" applyNumberFormat="1" applyFont="1" applyFill="1" applyBorder="1" applyAlignment="1">
      <alignment horizontal="center" vertical="top" wrapText="1"/>
    </xf>
    <xf numFmtId="0" fontId="6" fillId="7" borderId="20" xfId="0" applyFont="1" applyFill="1" applyBorder="1" applyAlignment="1">
      <alignment horizontal="center" vertical="top" wrapText="1"/>
    </xf>
    <xf numFmtId="0" fontId="6" fillId="7" borderId="20" xfId="0" applyFont="1" applyFill="1" applyBorder="1" applyAlignment="1">
      <alignment wrapText="1"/>
    </xf>
    <xf numFmtId="0" fontId="6" fillId="7" borderId="20" xfId="0" applyFont="1" applyFill="1" applyBorder="1" applyAlignment="1">
      <alignment horizontal="left" vertical="top" wrapText="1"/>
    </xf>
    <xf numFmtId="0" fontId="4" fillId="7" borderId="9" xfId="1" applyFont="1" applyFill="1" applyBorder="1" applyAlignment="1" applyProtection="1">
      <alignment vertical="top" wrapText="1"/>
    </xf>
    <xf numFmtId="0" fontId="4" fillId="0" borderId="10" xfId="0" applyFont="1" applyBorder="1" applyAlignment="1">
      <alignment horizontal="left" vertical="top" wrapText="1"/>
    </xf>
    <xf numFmtId="0" fontId="6" fillId="4" borderId="6" xfId="0" applyFont="1" applyFill="1" applyBorder="1" applyAlignment="1">
      <alignment horizontal="center" vertical="top" wrapText="1"/>
    </xf>
    <xf numFmtId="0" fontId="6" fillId="4" borderId="4" xfId="0" applyFont="1" applyFill="1" applyBorder="1" applyAlignment="1">
      <alignment horizontal="center" vertical="top" wrapText="1"/>
    </xf>
    <xf numFmtId="0" fontId="4" fillId="4" borderId="4" xfId="0" applyFont="1" applyFill="1" applyBorder="1" applyAlignment="1">
      <alignment horizontal="left" vertical="top" wrapText="1"/>
    </xf>
    <xf numFmtId="0" fontId="6" fillId="4" borderId="12" xfId="0" applyFont="1" applyFill="1" applyBorder="1" applyAlignment="1">
      <alignment horizontal="center" vertical="top" wrapText="1"/>
    </xf>
    <xf numFmtId="0" fontId="0" fillId="4" borderId="4" xfId="0" applyFill="1" applyBorder="1" applyAlignment="1">
      <alignment horizontal="left" vertical="top" wrapText="1"/>
    </xf>
    <xf numFmtId="0" fontId="0" fillId="4" borderId="4" xfId="0" applyFill="1" applyBorder="1" applyAlignment="1">
      <alignment horizontal="center" vertical="top" wrapText="1"/>
    </xf>
    <xf numFmtId="0" fontId="6" fillId="4" borderId="11" xfId="0" applyFont="1" applyFill="1" applyBorder="1" applyAlignment="1">
      <alignment horizontal="center" vertical="top" wrapText="1"/>
    </xf>
    <xf numFmtId="0" fontId="6" fillId="4" borderId="3" xfId="0" applyFont="1" applyFill="1" applyBorder="1" applyAlignment="1">
      <alignment horizontal="center" vertical="top" wrapText="1"/>
    </xf>
    <xf numFmtId="0" fontId="4" fillId="7" borderId="6" xfId="1" applyFont="1" applyFill="1" applyBorder="1" applyAlignment="1" applyProtection="1">
      <alignment vertical="top" wrapText="1"/>
    </xf>
    <xf numFmtId="0" fontId="4" fillId="4" borderId="2" xfId="2" applyFont="1" applyFill="1" applyBorder="1" applyAlignment="1" applyProtection="1">
      <alignment horizontal="left" vertical="top" wrapText="1"/>
    </xf>
    <xf numFmtId="0" fontId="4" fillId="4" borderId="2" xfId="0" applyFont="1" applyFill="1" applyBorder="1" applyAlignment="1">
      <alignment horizontal="center" vertical="top" wrapText="1"/>
    </xf>
    <xf numFmtId="3" fontId="4" fillId="4" borderId="2" xfId="0" applyNumberFormat="1" applyFont="1" applyFill="1" applyBorder="1" applyAlignment="1">
      <alignment horizontal="center" vertical="top" wrapText="1"/>
    </xf>
    <xf numFmtId="0" fontId="4" fillId="7" borderId="2" xfId="0" applyFont="1" applyFill="1" applyBorder="1" applyAlignment="1">
      <alignment horizontal="center" vertical="top" wrapText="1"/>
    </xf>
    <xf numFmtId="0" fontId="0" fillId="7" borderId="2" xfId="0" applyFill="1" applyBorder="1" applyAlignment="1">
      <alignment wrapText="1"/>
    </xf>
    <xf numFmtId="0" fontId="4" fillId="7" borderId="2" xfId="0" applyFont="1" applyFill="1" applyBorder="1" applyAlignment="1">
      <alignment wrapText="1"/>
    </xf>
    <xf numFmtId="0" fontId="4" fillId="0" borderId="2"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7" borderId="2" xfId="2" applyFont="1" applyFill="1" applyBorder="1" applyAlignment="1" applyProtection="1">
      <alignment horizontal="left" vertical="top" wrapText="1"/>
    </xf>
    <xf numFmtId="0" fontId="4" fillId="7" borderId="2" xfId="0" applyFont="1" applyFill="1" applyBorder="1" applyAlignment="1">
      <alignment horizontal="center" vertical="top" wrapText="1"/>
    </xf>
    <xf numFmtId="0" fontId="4" fillId="7" borderId="3" xfId="0" applyFont="1" applyFill="1" applyBorder="1" applyAlignment="1">
      <alignment vertical="top" wrapText="1"/>
    </xf>
    <xf numFmtId="0" fontId="24" fillId="0" borderId="2" xfId="0" applyFont="1" applyFill="1" applyBorder="1" applyAlignment="1">
      <alignment horizontal="center" vertical="top" wrapText="1"/>
    </xf>
    <xf numFmtId="0" fontId="4" fillId="7" borderId="12" xfId="0" applyFont="1" applyFill="1" applyBorder="1" applyAlignment="1">
      <alignment vertical="top" wrapText="1"/>
    </xf>
    <xf numFmtId="0" fontId="4" fillId="4" borderId="12" xfId="0" applyFont="1" applyFill="1" applyBorder="1" applyAlignment="1">
      <alignment horizontal="center" vertical="top" wrapText="1"/>
    </xf>
    <xf numFmtId="0" fontId="4" fillId="7" borderId="6" xfId="0" applyFont="1" applyFill="1" applyBorder="1" applyAlignment="1">
      <alignment vertical="top" wrapText="1"/>
    </xf>
    <xf numFmtId="0" fontId="4" fillId="4" borderId="4" xfId="0" applyFont="1" applyFill="1" applyBorder="1" applyAlignment="1">
      <alignment horizontal="center" vertical="top" wrapText="1"/>
    </xf>
    <xf numFmtId="0" fontId="4" fillId="4" borderId="6" xfId="0" applyFont="1" applyFill="1" applyBorder="1" applyAlignment="1">
      <alignment horizontal="center" vertical="top" wrapText="1"/>
    </xf>
    <xf numFmtId="0" fontId="24" fillId="0" borderId="11" xfId="0" applyFont="1" applyFill="1" applyBorder="1" applyAlignment="1">
      <alignment horizontal="center" vertical="top" wrapText="1"/>
    </xf>
    <xf numFmtId="0" fontId="4" fillId="7" borderId="3" xfId="1" applyFont="1" applyFill="1" applyBorder="1" applyAlignment="1" applyProtection="1">
      <alignment horizontal="center" vertical="top" wrapText="1"/>
    </xf>
    <xf numFmtId="0" fontId="0" fillId="0" borderId="0" xfId="0" applyFill="1" applyAlignment="1">
      <alignment horizontal="center"/>
    </xf>
    <xf numFmtId="0" fontId="0" fillId="0" borderId="0" xfId="0" applyFill="1" applyBorder="1" applyAlignment="1">
      <alignment horizontal="center"/>
    </xf>
    <xf numFmtId="0" fontId="24" fillId="0" borderId="6" xfId="0" applyFont="1" applyFill="1" applyBorder="1" applyAlignment="1">
      <alignment horizontal="center" vertical="top" wrapText="1"/>
    </xf>
    <xf numFmtId="0" fontId="24" fillId="0" borderId="12" xfId="0" applyFont="1" applyFill="1" applyBorder="1" applyAlignment="1">
      <alignment horizontal="center" vertical="top" wrapText="1"/>
    </xf>
    <xf numFmtId="0" fontId="6" fillId="0" borderId="20" xfId="0" applyFont="1" applyFill="1" applyBorder="1" applyAlignment="1">
      <alignment horizontal="center" vertical="top" wrapText="1"/>
    </xf>
    <xf numFmtId="0" fontId="6" fillId="7" borderId="19" xfId="1" applyFont="1" applyFill="1" applyBorder="1" applyAlignment="1" applyProtection="1">
      <alignment vertical="top" wrapText="1"/>
    </xf>
    <xf numFmtId="0" fontId="6" fillId="4" borderId="4" xfId="0" applyFont="1" applyFill="1" applyBorder="1" applyAlignment="1">
      <alignment horizontal="left" vertical="top" wrapText="1"/>
    </xf>
    <xf numFmtId="0" fontId="6" fillId="4" borderId="4"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4" borderId="4" xfId="1" applyFont="1" applyFill="1" applyBorder="1" applyAlignment="1" applyProtection="1">
      <alignment horizontal="left" vertical="top" wrapText="1"/>
    </xf>
    <xf numFmtId="0" fontId="6" fillId="4" borderId="3"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5" xfId="0" applyFont="1" applyFill="1" applyBorder="1" applyAlignment="1">
      <alignment horizontal="center" vertical="top" wrapText="1"/>
    </xf>
    <xf numFmtId="0" fontId="6" fillId="4" borderId="4" xfId="0" applyFont="1" applyFill="1" applyBorder="1" applyAlignment="1">
      <alignment wrapText="1"/>
    </xf>
    <xf numFmtId="0" fontId="6" fillId="7" borderId="4" xfId="0" applyFont="1" applyFill="1" applyBorder="1" applyAlignment="1">
      <alignment wrapText="1"/>
    </xf>
    <xf numFmtId="0" fontId="4" fillId="0" borderId="2" xfId="0" applyFont="1" applyBorder="1" applyAlignment="1">
      <alignment horizontal="left" vertical="top" wrapText="1"/>
    </xf>
    <xf numFmtId="0" fontId="4" fillId="7" borderId="9" xfId="0" applyFont="1" applyFill="1" applyBorder="1" applyAlignment="1">
      <alignment horizontal="center" vertical="top" wrapText="1"/>
    </xf>
    <xf numFmtId="0" fontId="6" fillId="0" borderId="6" xfId="0" applyFont="1" applyFill="1" applyBorder="1" applyAlignment="1">
      <alignment horizontal="left"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3" fontId="4" fillId="4" borderId="3" xfId="0" applyNumberFormat="1" applyFont="1" applyFill="1" applyBorder="1" applyAlignment="1">
      <alignment horizontal="center" vertical="top" wrapText="1"/>
    </xf>
    <xf numFmtId="3" fontId="4" fillId="4" borderId="11" xfId="0" applyNumberFormat="1" applyFont="1" applyFill="1" applyBorder="1" applyAlignment="1">
      <alignment horizontal="center" vertical="top" wrapText="1"/>
    </xf>
    <xf numFmtId="0" fontId="4" fillId="4" borderId="2" xfId="0" applyFont="1" applyFill="1" applyBorder="1" applyAlignment="1">
      <alignment wrapText="1"/>
    </xf>
    <xf numFmtId="3" fontId="24" fillId="4" borderId="3" xfId="0" applyNumberFormat="1" applyFont="1" applyFill="1" applyBorder="1" applyAlignment="1">
      <alignment horizontal="center" vertical="top" wrapText="1"/>
    </xf>
    <xf numFmtId="0" fontId="4" fillId="4" borderId="3" xfId="0" applyFont="1" applyFill="1" applyBorder="1" applyAlignment="1">
      <alignment wrapText="1"/>
    </xf>
    <xf numFmtId="0" fontId="4" fillId="4" borderId="11" xfId="0" applyFont="1" applyFill="1" applyBorder="1" applyAlignment="1">
      <alignment wrapText="1"/>
    </xf>
    <xf numFmtId="0" fontId="0" fillId="4" borderId="2" xfId="0" applyFill="1" applyBorder="1" applyAlignment="1">
      <alignment wrapText="1"/>
    </xf>
    <xf numFmtId="0" fontId="4" fillId="7" borderId="3" xfId="0" applyFont="1" applyFill="1" applyBorder="1" applyAlignment="1">
      <alignment horizontal="center" vertical="top" wrapText="1"/>
    </xf>
    <xf numFmtId="0" fontId="4" fillId="7" borderId="11" xfId="2" applyFont="1" applyFill="1" applyBorder="1" applyAlignment="1" applyProtection="1">
      <alignment horizontal="left" vertical="top" wrapText="1"/>
    </xf>
    <xf numFmtId="0" fontId="4" fillId="7" borderId="11" xfId="0" applyFont="1" applyFill="1" applyBorder="1" applyAlignment="1">
      <alignment horizontal="center" vertical="top" wrapText="1"/>
    </xf>
    <xf numFmtId="0" fontId="4" fillId="7" borderId="2" xfId="0" applyFont="1" applyFill="1" applyBorder="1" applyAlignment="1">
      <alignment horizontal="center" vertical="top" wrapText="1"/>
    </xf>
    <xf numFmtId="0" fontId="4" fillId="7" borderId="2" xfId="0" applyFont="1" applyFill="1" applyBorder="1" applyAlignment="1">
      <alignment vertical="top" wrapText="1"/>
    </xf>
    <xf numFmtId="0" fontId="4" fillId="7" borderId="5" xfId="0" applyFont="1" applyFill="1" applyBorder="1" applyAlignment="1">
      <alignment horizontal="center" vertical="top" wrapText="1"/>
    </xf>
    <xf numFmtId="0" fontId="0" fillId="7" borderId="3" xfId="0" applyFill="1" applyBorder="1" applyAlignment="1">
      <alignment wrapText="1"/>
    </xf>
    <xf numFmtId="0" fontId="0" fillId="7" borderId="11" xfId="0" applyFill="1" applyBorder="1" applyAlignment="1">
      <alignment wrapText="1"/>
    </xf>
    <xf numFmtId="0" fontId="0" fillId="7" borderId="2" xfId="0" applyFill="1" applyBorder="1" applyAlignment="1">
      <alignment wrapText="1"/>
    </xf>
    <xf numFmtId="0" fontId="24" fillId="7" borderId="4" xfId="0" applyFont="1" applyFill="1" applyBorder="1" applyAlignment="1">
      <alignment wrapText="1"/>
    </xf>
    <xf numFmtId="0" fontId="4" fillId="7" borderId="3" xfId="0" applyFont="1" applyFill="1" applyBorder="1" applyAlignment="1">
      <alignment wrapText="1"/>
    </xf>
    <xf numFmtId="0" fontId="4" fillId="7" borderId="11" xfId="0" applyFont="1" applyFill="1" applyBorder="1" applyAlignment="1">
      <alignment wrapText="1"/>
    </xf>
    <xf numFmtId="0" fontId="0" fillId="7" borderId="5" xfId="0" applyFill="1" applyBorder="1" applyAlignment="1">
      <alignment wrapText="1"/>
    </xf>
    <xf numFmtId="0" fontId="4" fillId="7" borderId="5" xfId="0" applyFont="1" applyFill="1" applyBorder="1" applyAlignment="1">
      <alignment wrapText="1"/>
    </xf>
    <xf numFmtId="0" fontId="4" fillId="4" borderId="5" xfId="0" applyFont="1" applyFill="1" applyBorder="1" applyAlignment="1">
      <alignment wrapText="1"/>
    </xf>
    <xf numFmtId="0" fontId="4" fillId="7" borderId="4" xfId="0" applyFont="1" applyFill="1" applyBorder="1" applyAlignment="1">
      <alignment vertical="top" wrapText="1"/>
    </xf>
    <xf numFmtId="3" fontId="4" fillId="4" borderId="5" xfId="0" applyNumberFormat="1" applyFont="1" applyFill="1" applyBorder="1" applyAlignment="1">
      <alignment horizontal="center" vertical="top" wrapText="1"/>
    </xf>
    <xf numFmtId="0" fontId="4" fillId="4" borderId="5" xfId="0" applyFont="1" applyFill="1" applyBorder="1" applyAlignment="1">
      <alignment horizontal="center" vertical="top" wrapText="1"/>
    </xf>
    <xf numFmtId="3" fontId="24" fillId="4" borderId="4" xfId="0" applyNumberFormat="1" applyFont="1" applyFill="1" applyBorder="1" applyAlignment="1">
      <alignment horizontal="center" vertical="top" wrapText="1"/>
    </xf>
    <xf numFmtId="0" fontId="4" fillId="7" borderId="3" xfId="2" applyFont="1" applyFill="1" applyBorder="1" applyAlignment="1" applyProtection="1">
      <alignment horizontal="left" vertical="top" wrapText="1"/>
    </xf>
    <xf numFmtId="0" fontId="4" fillId="7" borderId="5" xfId="2" applyFont="1" applyFill="1" applyBorder="1" applyAlignment="1" applyProtection="1">
      <alignment horizontal="left" vertical="top" wrapText="1"/>
    </xf>
    <xf numFmtId="0" fontId="4" fillId="4" borderId="4" xfId="0" applyFont="1" applyFill="1" applyBorder="1" applyAlignment="1">
      <alignment horizontal="center" vertical="top" wrapText="1"/>
    </xf>
    <xf numFmtId="0" fontId="4" fillId="7" borderId="4" xfId="0" applyFont="1" applyFill="1" applyBorder="1" applyAlignment="1">
      <alignment horizontal="center" vertical="top" wrapText="1"/>
    </xf>
    <xf numFmtId="0" fontId="4" fillId="4" borderId="11" xfId="0" applyFont="1" applyFill="1" applyBorder="1" applyAlignment="1">
      <alignment horizontal="center" vertical="top" wrapText="1"/>
    </xf>
    <xf numFmtId="0" fontId="24" fillId="4" borderId="4" xfId="0" applyFont="1" applyFill="1" applyBorder="1" applyAlignment="1">
      <alignment horizontal="center" vertical="top" wrapText="1"/>
    </xf>
    <xf numFmtId="0" fontId="24" fillId="4" borderId="3" xfId="0" applyFont="1" applyFill="1" applyBorder="1" applyAlignment="1">
      <alignment horizontal="center" vertical="top" wrapText="1"/>
    </xf>
    <xf numFmtId="0" fontId="0" fillId="7" borderId="4" xfId="0" applyFill="1" applyBorder="1" applyAlignment="1">
      <alignment wrapText="1"/>
    </xf>
    <xf numFmtId="0" fontId="24" fillId="4" borderId="6" xfId="0" applyFont="1" applyFill="1" applyBorder="1" applyAlignment="1">
      <alignment horizontal="center" vertical="top" wrapText="1"/>
    </xf>
    <xf numFmtId="0" fontId="0" fillId="4" borderId="4" xfId="0" applyFill="1" applyBorder="1" applyAlignment="1">
      <alignment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12" xfId="0" applyFont="1" applyFill="1" applyBorder="1" applyAlignment="1">
      <alignment horizontal="center" vertical="top" wrapText="1"/>
    </xf>
    <xf numFmtId="0" fontId="24" fillId="4" borderId="4" xfId="0" applyFont="1" applyFill="1" applyBorder="1" applyAlignment="1">
      <alignment horizontal="center" vertical="top" wrapText="1"/>
    </xf>
    <xf numFmtId="0" fontId="24" fillId="4" borderId="3" xfId="0" applyFont="1" applyFill="1" applyBorder="1" applyAlignment="1">
      <alignment horizontal="center" vertical="top" wrapText="1"/>
    </xf>
    <xf numFmtId="0" fontId="24" fillId="4" borderId="11"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5" xfId="0" applyFont="1" applyFill="1" applyBorder="1" applyAlignment="1">
      <alignment horizontal="center" vertical="top" wrapText="1"/>
    </xf>
    <xf numFmtId="0" fontId="4" fillId="0" borderId="0" xfId="0" applyFont="1" applyFill="1" applyBorder="1"/>
    <xf numFmtId="0" fontId="4" fillId="4" borderId="0" xfId="0" applyFont="1" applyFill="1" applyBorder="1"/>
    <xf numFmtId="0" fontId="0" fillId="4" borderId="0" xfId="0" applyFill="1" applyBorder="1" applyAlignment="1">
      <alignment horizontal="left" vertical="top"/>
    </xf>
    <xf numFmtId="0" fontId="0" fillId="4" borderId="0" xfId="0" applyFill="1" applyBorder="1" applyAlignment="1">
      <alignment vertical="top"/>
    </xf>
    <xf numFmtId="0" fontId="6" fillId="4" borderId="0" xfId="0" applyFont="1" applyFill="1" applyBorder="1"/>
    <xf numFmtId="0" fontId="6" fillId="4" borderId="6"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4" borderId="6" xfId="1" applyFont="1" applyFill="1" applyBorder="1" applyAlignment="1" applyProtection="1">
      <alignment horizontal="left" vertical="top" wrapText="1"/>
    </xf>
    <xf numFmtId="0" fontId="4" fillId="4" borderId="12" xfId="1" applyFont="1" applyFill="1" applyBorder="1" applyAlignment="1" applyProtection="1">
      <alignment horizontal="left" vertical="top" wrapText="1"/>
    </xf>
    <xf numFmtId="0" fontId="4" fillId="4" borderId="4" xfId="1" applyFont="1" applyFill="1" applyBorder="1" applyAlignment="1" applyProtection="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6" fillId="4" borderId="4" xfId="1" applyFont="1" applyFill="1" applyBorder="1" applyAlignment="1" applyProtection="1">
      <alignment horizontal="left" vertical="top" wrapText="1"/>
    </xf>
    <xf numFmtId="0" fontId="4" fillId="4" borderId="6" xfId="0" applyFont="1" applyFill="1" applyBorder="1" applyAlignment="1">
      <alignment horizontal="left" vertical="top" wrapText="1"/>
    </xf>
    <xf numFmtId="0" fontId="4" fillId="4" borderId="4" xfId="0" applyFont="1" applyFill="1" applyBorder="1" applyAlignment="1">
      <alignment horizontal="left" vertical="top" wrapText="1"/>
    </xf>
    <xf numFmtId="0" fontId="6" fillId="4" borderId="6" xfId="0" applyFont="1" applyFill="1" applyBorder="1" applyAlignment="1">
      <alignment horizontal="left" vertical="top" wrapText="1"/>
    </xf>
    <xf numFmtId="0" fontId="0" fillId="0" borderId="12" xfId="0" applyBorder="1" applyAlignment="1">
      <alignment horizontal="left" vertical="top" wrapText="1"/>
    </xf>
    <xf numFmtId="0" fontId="6" fillId="4" borderId="6" xfId="1" applyFont="1" applyFill="1" applyBorder="1" applyAlignment="1" applyProtection="1">
      <alignment horizontal="left" vertical="top" wrapText="1"/>
    </xf>
    <xf numFmtId="0" fontId="6" fillId="4" borderId="12" xfId="1" applyFont="1" applyFill="1" applyBorder="1" applyAlignment="1" applyProtection="1">
      <alignment horizontal="left" vertical="top" wrapText="1"/>
    </xf>
    <xf numFmtId="0" fontId="0" fillId="4" borderId="6" xfId="0" applyFill="1" applyBorder="1" applyAlignment="1">
      <alignment horizontal="center" vertical="top" wrapText="1"/>
    </xf>
    <xf numFmtId="0" fontId="0" fillId="4" borderId="4" xfId="0" applyFill="1" applyBorder="1" applyAlignment="1">
      <alignment horizontal="center" vertical="top" wrapText="1"/>
    </xf>
    <xf numFmtId="0" fontId="4" fillId="4" borderId="6" xfId="0" applyFont="1" applyFill="1" applyBorder="1" applyAlignment="1">
      <alignment horizontal="center" vertical="top" wrapText="1"/>
    </xf>
    <xf numFmtId="0" fontId="4" fillId="4" borderId="4" xfId="0" applyFont="1" applyFill="1" applyBorder="1" applyAlignment="1">
      <alignment horizontal="center" vertical="top" wrapText="1"/>
    </xf>
    <xf numFmtId="0" fontId="0" fillId="4" borderId="12" xfId="0" applyFill="1" applyBorder="1" applyAlignment="1">
      <alignment horizontal="center" vertical="top" wrapText="1"/>
    </xf>
    <xf numFmtId="0" fontId="0" fillId="4" borderId="4" xfId="0" applyFill="1" applyBorder="1" applyAlignment="1">
      <alignment horizontal="left" vertical="top" wrapText="1"/>
    </xf>
    <xf numFmtId="0" fontId="6" fillId="7" borderId="6" xfId="0" applyFont="1" applyFill="1" applyBorder="1" applyAlignment="1">
      <alignment horizontal="left" vertical="top" wrapText="1"/>
    </xf>
    <xf numFmtId="0" fontId="0" fillId="7" borderId="4" xfId="0" applyFill="1" applyBorder="1" applyAlignment="1">
      <alignment horizontal="left" vertical="top" wrapText="1"/>
    </xf>
    <xf numFmtId="0" fontId="24" fillId="4" borderId="6" xfId="0" applyFont="1" applyFill="1" applyBorder="1" applyAlignment="1">
      <alignment horizontal="center" vertical="top" wrapText="1"/>
    </xf>
    <xf numFmtId="0" fontId="24" fillId="4" borderId="12" xfId="0" applyFont="1" applyFill="1" applyBorder="1" applyAlignment="1">
      <alignment horizontal="center" vertical="top" wrapText="1"/>
    </xf>
    <xf numFmtId="0" fontId="6" fillId="4" borderId="4" xfId="0" applyFont="1" applyFill="1" applyBorder="1" applyAlignment="1">
      <alignment horizontal="left" vertical="top" wrapText="1"/>
    </xf>
    <xf numFmtId="0" fontId="4" fillId="0" borderId="12" xfId="0" applyFont="1" applyBorder="1" applyAlignment="1">
      <alignment horizontal="left" vertical="top" wrapText="1"/>
    </xf>
    <xf numFmtId="0" fontId="4" fillId="4" borderId="1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5" xfId="0" applyFont="1" applyFill="1" applyBorder="1" applyAlignment="1">
      <alignment horizontal="left" vertical="top" wrapText="1"/>
    </xf>
    <xf numFmtId="0" fontId="24" fillId="4" borderId="4" xfId="0" applyFont="1" applyFill="1" applyBorder="1" applyAlignment="1">
      <alignment horizontal="center" vertical="top" wrapText="1"/>
    </xf>
    <xf numFmtId="0" fontId="5" fillId="4" borderId="6" xfId="0" applyFont="1" applyFill="1" applyBorder="1" applyAlignment="1">
      <alignment horizontal="left" vertical="top" wrapText="1"/>
    </xf>
    <xf numFmtId="0" fontId="5" fillId="4" borderId="4"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4" borderId="5" xfId="0" applyFont="1" applyFill="1" applyBorder="1" applyAlignment="1">
      <alignment horizontal="left" vertical="top" wrapText="1"/>
    </xf>
    <xf numFmtId="0" fontId="24" fillId="4" borderId="3" xfId="0" applyFont="1" applyFill="1" applyBorder="1" applyAlignment="1">
      <alignment horizontal="center" vertical="top" wrapText="1"/>
    </xf>
    <xf numFmtId="0" fontId="24" fillId="4" borderId="11" xfId="0" applyFont="1" applyFill="1" applyBorder="1" applyAlignment="1">
      <alignment horizontal="center" vertical="top" wrapText="1"/>
    </xf>
    <xf numFmtId="0" fontId="24" fillId="4" borderId="5" xfId="0" applyFont="1" applyFill="1" applyBorder="1" applyAlignment="1">
      <alignment horizontal="center" vertical="top" wrapText="1"/>
    </xf>
    <xf numFmtId="0" fontId="0" fillId="7" borderId="6" xfId="0" applyFill="1" applyBorder="1" applyAlignment="1">
      <alignment wrapText="1"/>
    </xf>
    <xf numFmtId="0" fontId="0" fillId="7" borderId="12" xfId="0" applyFill="1" applyBorder="1" applyAlignment="1">
      <alignment wrapText="1"/>
    </xf>
    <xf numFmtId="0" fontId="0" fillId="7" borderId="4" xfId="0" applyFill="1" applyBorder="1" applyAlignment="1">
      <alignment wrapText="1"/>
    </xf>
    <xf numFmtId="0" fontId="6" fillId="7" borderId="6" xfId="0" applyFont="1" applyFill="1" applyBorder="1" applyAlignment="1">
      <alignment horizontal="center" vertical="top" wrapText="1"/>
    </xf>
    <xf numFmtId="0" fontId="6" fillId="7" borderId="12"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5" xfId="0" applyFont="1" applyFill="1" applyBorder="1" applyAlignment="1">
      <alignment horizontal="center" vertical="top" wrapText="1"/>
    </xf>
    <xf numFmtId="0" fontId="0" fillId="0" borderId="4" xfId="0" applyBorder="1" applyAlignment="1">
      <alignment horizontal="left" vertical="top" wrapText="1"/>
    </xf>
    <xf numFmtId="0" fontId="4" fillId="0" borderId="6"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7" borderId="6" xfId="0" applyFont="1" applyFill="1" applyBorder="1" applyAlignment="1">
      <alignment horizontal="left" vertical="top" wrapText="1"/>
    </xf>
    <xf numFmtId="0" fontId="6" fillId="7" borderId="12" xfId="0" applyFont="1" applyFill="1" applyBorder="1" applyAlignment="1">
      <alignment horizontal="left" vertical="top" wrapText="1"/>
    </xf>
    <xf numFmtId="0" fontId="6" fillId="7" borderId="4" xfId="0" applyFont="1" applyFill="1" applyBorder="1" applyAlignment="1">
      <alignment horizontal="left" vertical="top" wrapText="1"/>
    </xf>
    <xf numFmtId="0" fontId="0" fillId="7" borderId="6" xfId="0" applyFill="1" applyBorder="1" applyAlignment="1">
      <alignment horizontal="left" wrapText="1"/>
    </xf>
    <xf numFmtId="0" fontId="0" fillId="7" borderId="4" xfId="0" applyFill="1" applyBorder="1" applyAlignment="1">
      <alignment horizontal="left" wrapText="1"/>
    </xf>
    <xf numFmtId="0" fontId="0" fillId="4" borderId="6" xfId="0" applyFill="1" applyBorder="1" applyAlignment="1">
      <alignment wrapText="1"/>
    </xf>
    <xf numFmtId="0" fontId="0" fillId="4" borderId="4" xfId="0" applyFill="1" applyBorder="1" applyAlignment="1">
      <alignment wrapText="1"/>
    </xf>
    <xf numFmtId="0" fontId="0" fillId="0" borderId="26" xfId="0" applyBorder="1" applyAlignment="1">
      <alignment horizontal="left" vertical="top" wrapText="1"/>
    </xf>
    <xf numFmtId="0" fontId="0" fillId="0" borderId="13" xfId="0" applyBorder="1" applyAlignment="1">
      <alignment horizontal="left" vertical="top" wrapText="1"/>
    </xf>
    <xf numFmtId="0" fontId="0" fillId="0" borderId="28" xfId="0" applyBorder="1" applyAlignment="1">
      <alignment horizontal="left" vertical="top" wrapText="1"/>
    </xf>
    <xf numFmtId="0" fontId="4" fillId="4" borderId="26" xfId="1" applyFont="1" applyFill="1" applyBorder="1" applyAlignment="1" applyProtection="1">
      <alignment horizontal="left" vertical="top" wrapText="1"/>
    </xf>
    <xf numFmtId="0" fontId="0" fillId="4" borderId="6" xfId="0" applyFill="1" applyBorder="1" applyAlignment="1">
      <alignment horizontal="left" vertical="top" wrapText="1"/>
    </xf>
    <xf numFmtId="0" fontId="0" fillId="0" borderId="5" xfId="0" applyFill="1" applyBorder="1" applyAlignment="1">
      <alignment horizontal="center" vertical="top" wrapText="1"/>
    </xf>
    <xf numFmtId="0" fontId="6" fillId="7" borderId="6" xfId="0" applyFont="1" applyFill="1" applyBorder="1" applyAlignment="1">
      <alignment wrapText="1"/>
    </xf>
    <xf numFmtId="0" fontId="6" fillId="7" borderId="4" xfId="0" applyFont="1" applyFill="1" applyBorder="1" applyAlignment="1">
      <alignment wrapText="1"/>
    </xf>
    <xf numFmtId="0" fontId="0" fillId="4" borderId="6" xfId="0" applyFill="1" applyBorder="1" applyAlignment="1">
      <alignment horizontal="left" wrapText="1"/>
    </xf>
    <xf numFmtId="0" fontId="0" fillId="4" borderId="4" xfId="0" applyFill="1" applyBorder="1" applyAlignment="1">
      <alignment horizontal="left" wrapText="1"/>
    </xf>
    <xf numFmtId="0" fontId="6" fillId="4" borderId="6" xfId="0" applyFont="1" applyFill="1" applyBorder="1" applyAlignment="1">
      <alignment horizontal="left" wrapText="1"/>
    </xf>
    <xf numFmtId="0" fontId="6" fillId="4" borderId="12" xfId="0" applyFont="1" applyFill="1" applyBorder="1" applyAlignment="1">
      <alignment horizontal="left" wrapText="1"/>
    </xf>
    <xf numFmtId="0" fontId="6" fillId="4" borderId="4" xfId="0" applyFont="1" applyFill="1" applyBorder="1" applyAlignment="1">
      <alignment horizontal="left" wrapText="1"/>
    </xf>
    <xf numFmtId="0" fontId="0" fillId="7" borderId="6" xfId="0" applyFill="1" applyBorder="1" applyAlignment="1">
      <alignment horizontal="center" wrapText="1"/>
    </xf>
    <xf numFmtId="0" fontId="0" fillId="7" borderId="12" xfId="0" applyFill="1" applyBorder="1" applyAlignment="1">
      <alignment horizontal="center" wrapText="1"/>
    </xf>
    <xf numFmtId="0" fontId="0" fillId="4" borderId="6" xfId="0" applyFill="1" applyBorder="1" applyAlignment="1">
      <alignment horizontal="center" wrapText="1"/>
    </xf>
    <xf numFmtId="0" fontId="0" fillId="4" borderId="12" xfId="0" applyFill="1" applyBorder="1" applyAlignment="1">
      <alignment horizontal="center" wrapText="1"/>
    </xf>
    <xf numFmtId="0" fontId="0" fillId="4" borderId="12" xfId="0" applyFill="1" applyBorder="1" applyAlignment="1">
      <alignment horizontal="left" vertical="top" wrapText="1"/>
    </xf>
    <xf numFmtId="0" fontId="4" fillId="0" borderId="3" xfId="0" applyFont="1" applyFill="1" applyBorder="1" applyAlignment="1">
      <alignment horizontal="center" vertical="top" wrapText="1"/>
    </xf>
    <xf numFmtId="0" fontId="24" fillId="4" borderId="6" xfId="0" applyFont="1" applyFill="1" applyBorder="1" applyAlignment="1">
      <alignment wrapText="1"/>
    </xf>
    <xf numFmtId="0" fontId="6" fillId="4" borderId="12" xfId="0" applyFont="1" applyFill="1" applyBorder="1" applyAlignment="1">
      <alignment wrapText="1"/>
    </xf>
    <xf numFmtId="0" fontId="6" fillId="4" borderId="4" xfId="0" applyFont="1" applyFill="1" applyBorder="1" applyAlignment="1">
      <alignment wrapText="1"/>
    </xf>
    <xf numFmtId="0" fontId="6" fillId="7" borderId="6" xfId="0" applyFont="1" applyFill="1" applyBorder="1" applyAlignment="1">
      <alignment horizontal="left" wrapText="1"/>
    </xf>
    <xf numFmtId="0" fontId="6" fillId="7" borderId="4" xfId="0" applyFont="1" applyFill="1" applyBorder="1" applyAlignment="1">
      <alignment horizontal="left" wrapText="1"/>
    </xf>
    <xf numFmtId="0" fontId="0" fillId="4" borderId="12" xfId="0" applyFill="1" applyBorder="1" applyAlignment="1">
      <alignment wrapText="1"/>
    </xf>
    <xf numFmtId="0" fontId="6" fillId="4" borderId="11" xfId="0" applyFont="1" applyFill="1" applyBorder="1" applyAlignment="1">
      <alignment horizontal="center" vertical="top" wrapText="1"/>
    </xf>
    <xf numFmtId="0" fontId="6" fillId="3" borderId="19" xfId="0" applyFont="1" applyFill="1" applyBorder="1" applyAlignment="1">
      <alignment horizontal="center" wrapText="1"/>
    </xf>
    <xf numFmtId="0" fontId="0" fillId="3" borderId="1" xfId="0" applyFill="1" applyBorder="1"/>
    <xf numFmtId="0" fontId="5" fillId="7" borderId="19" xfId="0" applyFont="1" applyFill="1" applyBorder="1" applyAlignment="1">
      <alignment horizontal="center" vertical="top" wrapText="1"/>
    </xf>
    <xf numFmtId="0" fontId="0" fillId="7" borderId="1" xfId="0" applyFill="1" applyBorder="1" applyAlignment="1">
      <alignment horizontal="center" wrapText="1"/>
    </xf>
    <xf numFmtId="0" fontId="5" fillId="2" borderId="19" xfId="0" applyFont="1" applyFill="1" applyBorder="1" applyAlignment="1">
      <alignment horizontal="left" vertical="top" wrapText="1"/>
    </xf>
    <xf numFmtId="0" fontId="0" fillId="0" borderId="1" xfId="0" applyBorder="1" applyAlignment="1">
      <alignment horizontal="left" vertical="top" wrapText="1"/>
    </xf>
    <xf numFmtId="3" fontId="5" fillId="4" borderId="6" xfId="0" applyNumberFormat="1" applyFont="1" applyFill="1" applyBorder="1" applyAlignment="1">
      <alignment horizontal="center" vertical="top" wrapText="1"/>
    </xf>
    <xf numFmtId="3" fontId="0" fillId="4" borderId="4" xfId="0" applyNumberFormat="1" applyFill="1" applyBorder="1" applyAlignment="1">
      <alignment horizontal="center"/>
    </xf>
    <xf numFmtId="0" fontId="5" fillId="4" borderId="6" xfId="0" applyFont="1" applyFill="1" applyBorder="1" applyAlignment="1">
      <alignment horizontal="center" vertical="top" wrapText="1"/>
    </xf>
    <xf numFmtId="0" fontId="0" fillId="4" borderId="4" xfId="0" applyFill="1" applyBorder="1" applyAlignment="1">
      <alignment horizontal="center"/>
    </xf>
    <xf numFmtId="0" fontId="6" fillId="4" borderId="16" xfId="0" applyFont="1" applyFill="1" applyBorder="1" applyAlignment="1">
      <alignment horizontal="left" vertical="top" wrapText="1"/>
    </xf>
    <xf numFmtId="0" fontId="5" fillId="7" borderId="21" xfId="0" applyFont="1" applyFill="1" applyBorder="1" applyAlignment="1">
      <alignment horizontal="center" vertical="top" wrapText="1"/>
    </xf>
    <xf numFmtId="0" fontId="5" fillId="7" borderId="15" xfId="0" applyFont="1" applyFill="1" applyBorder="1" applyAlignment="1">
      <alignment horizontal="center" vertical="top" wrapText="1"/>
    </xf>
    <xf numFmtId="0" fontId="13" fillId="2" borderId="0" xfId="0" applyFont="1" applyFill="1" applyAlignment="1">
      <alignment horizontal="center" wrapText="1"/>
    </xf>
    <xf numFmtId="0" fontId="13" fillId="4" borderId="0" xfId="0" applyFont="1" applyFill="1" applyAlignment="1">
      <alignment horizontal="center" wrapText="1"/>
    </xf>
    <xf numFmtId="0" fontId="0" fillId="0" borderId="0" xfId="0" applyAlignment="1">
      <alignment wrapText="1"/>
    </xf>
    <xf numFmtId="0" fontId="4" fillId="2" borderId="0" xfId="0" applyFont="1" applyFill="1" applyAlignment="1">
      <alignment horizontal="left" wrapText="1"/>
    </xf>
    <xf numFmtId="0" fontId="6" fillId="2" borderId="0" xfId="0" applyFont="1" applyFill="1" applyAlignment="1">
      <alignment horizontal="left" wrapText="1"/>
    </xf>
    <xf numFmtId="0" fontId="6" fillId="4" borderId="0" xfId="0" applyFont="1" applyFill="1" applyAlignment="1">
      <alignment horizontal="center" wrapText="1"/>
    </xf>
    <xf numFmtId="0" fontId="6" fillId="4" borderId="0" xfId="0" applyFont="1" applyFill="1" applyAlignment="1">
      <alignment horizontal="left" wrapText="1"/>
    </xf>
    <xf numFmtId="0" fontId="4" fillId="0" borderId="0" xfId="0" applyFont="1" applyFill="1" applyAlignment="1">
      <alignment horizontal="left" wrapText="1"/>
    </xf>
    <xf numFmtId="0" fontId="4" fillId="0" borderId="0" xfId="0" applyFont="1" applyFill="1" applyAlignment="1">
      <alignment horizontal="center" wrapText="1"/>
    </xf>
    <xf numFmtId="0" fontId="6" fillId="4" borderId="20" xfId="0" applyFont="1" applyFill="1" applyBorder="1" applyAlignment="1">
      <alignment horizontal="left" vertical="top" wrapText="1"/>
    </xf>
    <xf numFmtId="0" fontId="5" fillId="7" borderId="6" xfId="0" applyFont="1" applyFill="1" applyBorder="1" applyAlignment="1">
      <alignment horizontal="center" vertical="top" wrapText="1"/>
    </xf>
    <xf numFmtId="0" fontId="5" fillId="7" borderId="4" xfId="0" applyFont="1" applyFill="1" applyBorder="1" applyAlignment="1">
      <alignment horizontal="center" vertical="top" wrapText="1"/>
    </xf>
    <xf numFmtId="0" fontId="6" fillId="7" borderId="12" xfId="0" applyFont="1" applyFill="1" applyBorder="1" applyAlignment="1">
      <alignment horizontal="left" wrapText="1"/>
    </xf>
    <xf numFmtId="0" fontId="0" fillId="0" borderId="4" xfId="0" applyBorder="1" applyAlignment="1">
      <alignment horizontal="center" vertical="top" wrapText="1"/>
    </xf>
    <xf numFmtId="0" fontId="6" fillId="7" borderId="16" xfId="0" applyFont="1" applyFill="1" applyBorder="1" applyAlignment="1">
      <alignment horizontal="left" wrapText="1"/>
    </xf>
    <xf numFmtId="0" fontId="6" fillId="7" borderId="20" xfId="0" applyFont="1" applyFill="1" applyBorder="1" applyAlignment="1">
      <alignment horizontal="left" wrapText="1"/>
    </xf>
    <xf numFmtId="0" fontId="5" fillId="0" borderId="6" xfId="0" applyFont="1" applyFill="1" applyBorder="1" applyAlignment="1">
      <alignment horizontal="center" vertical="top" wrapText="1"/>
    </xf>
    <xf numFmtId="0" fontId="0" fillId="0" borderId="4" xfId="0" applyFill="1" applyBorder="1" applyAlignment="1">
      <alignment horizontal="center"/>
    </xf>
    <xf numFmtId="0" fontId="5" fillId="4" borderId="22" xfId="0" applyFont="1" applyFill="1" applyBorder="1" applyAlignment="1">
      <alignment horizontal="center"/>
    </xf>
    <xf numFmtId="0" fontId="5" fillId="4" borderId="24" xfId="0" applyFont="1" applyFill="1" applyBorder="1" applyAlignment="1">
      <alignment horizontal="center"/>
    </xf>
    <xf numFmtId="0" fontId="5" fillId="4" borderId="23" xfId="0" applyFont="1" applyFill="1" applyBorder="1" applyAlignment="1">
      <alignment horizontal="center"/>
    </xf>
    <xf numFmtId="0" fontId="6" fillId="0" borderId="4" xfId="0" applyFont="1" applyBorder="1" applyAlignment="1">
      <alignment horizontal="left" vertical="top" wrapText="1"/>
    </xf>
    <xf numFmtId="0" fontId="21" fillId="4" borderId="0" xfId="0" applyFont="1" applyFill="1" applyAlignment="1">
      <alignment wrapText="1"/>
    </xf>
    <xf numFmtId="0" fontId="6" fillId="7" borderId="20" xfId="0" applyFont="1" applyFill="1" applyBorder="1" applyAlignment="1">
      <alignment horizontal="center" wrapText="1"/>
    </xf>
    <xf numFmtId="0" fontId="6" fillId="7" borderId="4" xfId="0" applyFont="1" applyFill="1" applyBorder="1" applyAlignment="1">
      <alignment horizontal="center" wrapText="1"/>
    </xf>
    <xf numFmtId="0" fontId="21" fillId="4" borderId="0" xfId="0" applyFont="1" applyFill="1" applyBorder="1" applyAlignment="1">
      <alignment horizontal="left" wrapText="1"/>
    </xf>
    <xf numFmtId="0" fontId="21" fillId="4" borderId="15" xfId="0" applyFont="1" applyFill="1" applyBorder="1" applyAlignment="1">
      <alignment horizontal="left" wrapText="1"/>
    </xf>
    <xf numFmtId="0" fontId="21" fillId="4" borderId="15" xfId="0" applyFont="1" applyFill="1" applyBorder="1" applyAlignment="1">
      <alignment wrapText="1"/>
    </xf>
    <xf numFmtId="0" fontId="4" fillId="7" borderId="6" xfId="0" applyFont="1" applyFill="1" applyBorder="1" applyAlignment="1">
      <alignment wrapText="1"/>
    </xf>
    <xf numFmtId="0" fontId="6" fillId="4" borderId="20" xfId="0" applyFont="1" applyFill="1" applyBorder="1" applyAlignment="1">
      <alignment horizontal="center" wrapText="1"/>
    </xf>
    <xf numFmtId="0" fontId="6" fillId="4" borderId="4" xfId="0" applyFont="1" applyFill="1" applyBorder="1" applyAlignment="1">
      <alignment horizontal="center" wrapText="1"/>
    </xf>
    <xf numFmtId="0" fontId="4" fillId="4" borderId="6" xfId="0" applyFont="1" applyFill="1" applyBorder="1" applyAlignment="1">
      <alignment wrapText="1"/>
    </xf>
    <xf numFmtId="0" fontId="0" fillId="0" borderId="18" xfId="0" applyFill="1" applyBorder="1"/>
    <xf numFmtId="0" fontId="6" fillId="4" borderId="3" xfId="0" applyFont="1" applyFill="1" applyBorder="1" applyAlignment="1">
      <alignment horizontal="center" vertical="top" wrapText="1"/>
    </xf>
    <xf numFmtId="0" fontId="6" fillId="4" borderId="5" xfId="0" applyFont="1" applyFill="1" applyBorder="1" applyAlignment="1">
      <alignment horizontal="center" vertical="top" wrapText="1"/>
    </xf>
    <xf numFmtId="0" fontId="4" fillId="0" borderId="6" xfId="1" applyFont="1" applyFill="1" applyBorder="1" applyAlignment="1" applyProtection="1">
      <alignment horizontal="left" vertical="top" wrapText="1"/>
    </xf>
    <xf numFmtId="0" fontId="4" fillId="4" borderId="2" xfId="1" applyFont="1" applyFill="1" applyBorder="1" applyAlignment="1" applyProtection="1">
      <alignment horizontal="left" vertical="top" wrapText="1"/>
    </xf>
    <xf numFmtId="0" fontId="4" fillId="4" borderId="26" xfId="0" applyFont="1" applyFill="1" applyBorder="1" applyAlignment="1">
      <alignment horizontal="left" vertical="top" wrapText="1"/>
    </xf>
    <xf numFmtId="0" fontId="0" fillId="0" borderId="25" xfId="0" applyBorder="1" applyAlignment="1">
      <alignment horizontal="left" vertical="top" wrapText="1"/>
    </xf>
    <xf numFmtId="0" fontId="4" fillId="4" borderId="3" xfId="2" applyFont="1" applyFill="1" applyBorder="1" applyAlignment="1" applyProtection="1">
      <alignment horizontal="left" vertical="top" wrapText="1"/>
    </xf>
    <xf numFmtId="0" fontId="4" fillId="4" borderId="11" xfId="2" applyFont="1" applyFill="1" applyBorder="1" applyAlignment="1" applyProtection="1">
      <alignment horizontal="left" vertical="top" wrapText="1"/>
    </xf>
    <xf numFmtId="0" fontId="4" fillId="4" borderId="5" xfId="2" applyFont="1" applyFill="1" applyBorder="1" applyAlignment="1" applyProtection="1">
      <alignment horizontal="left" vertical="top" wrapText="1"/>
    </xf>
    <xf numFmtId="0" fontId="0" fillId="0" borderId="12" xfId="0" applyBorder="1" applyAlignment="1">
      <alignment horizontal="center" vertical="top" wrapText="1"/>
    </xf>
    <xf numFmtId="0" fontId="6" fillId="7" borderId="6" xfId="0" applyFont="1" applyFill="1" applyBorder="1" applyAlignment="1">
      <alignment vertical="top" wrapText="1"/>
    </xf>
    <xf numFmtId="0" fontId="6" fillId="7" borderId="4" xfId="0" applyFont="1" applyFill="1" applyBorder="1" applyAlignment="1">
      <alignment vertical="top" wrapText="1"/>
    </xf>
    <xf numFmtId="0" fontId="0" fillId="7" borderId="6" xfId="0" applyFill="1" applyBorder="1" applyAlignment="1">
      <alignment vertical="top" wrapText="1"/>
    </xf>
    <xf numFmtId="0" fontId="0" fillId="7" borderId="4" xfId="0" applyFill="1" applyBorder="1" applyAlignment="1">
      <alignment vertical="top" wrapText="1"/>
    </xf>
    <xf numFmtId="0" fontId="4" fillId="7" borderId="6" xfId="0" applyFont="1" applyFill="1" applyBorder="1" applyAlignment="1">
      <alignment horizontal="center" vertical="top" wrapText="1"/>
    </xf>
    <xf numFmtId="0" fontId="0" fillId="7" borderId="4" xfId="0" applyFill="1" applyBorder="1" applyAlignment="1">
      <alignment horizontal="center" vertical="top" wrapText="1"/>
    </xf>
  </cellXfs>
  <cellStyles count="10">
    <cellStyle name="Hyperlink" xfId="1" builtinId="8"/>
    <cellStyle name="Hyperlink 2" xfId="2"/>
    <cellStyle name="Normal" xfId="0" builtinId="0"/>
    <cellStyle name="Normal 2" xfId="3"/>
    <cellStyle name="Normal 2 2" xfId="6"/>
    <cellStyle name="Normal 3" xfId="5"/>
    <cellStyle name="Normal 3 2" xfId="8"/>
    <cellStyle name="Normal 3 3" xfId="9"/>
    <cellStyle name="Percent 2" xfId="4"/>
    <cellStyle name="Percent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137160</xdr:colOff>
      <xdr:row>0</xdr:row>
      <xdr:rowOff>60960</xdr:rowOff>
    </xdr:from>
    <xdr:to>
      <xdr:col>21</xdr:col>
      <xdr:colOff>327660</xdr:colOff>
      <xdr:row>9</xdr:row>
      <xdr:rowOff>68580</xdr:rowOff>
    </xdr:to>
    <xdr:pic>
      <xdr:nvPicPr>
        <xdr:cNvPr id="1325461" name="Picture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7657" t="13770" r="9920" b="74121"/>
        <a:stretch>
          <a:fillRect/>
        </a:stretch>
      </xdr:blipFill>
      <xdr:spPr bwMode="auto">
        <a:xfrm>
          <a:off x="12199620" y="60960"/>
          <a:ext cx="156210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0</xdr:colOff>
      <xdr:row>0</xdr:row>
      <xdr:rowOff>0</xdr:rowOff>
    </xdr:from>
    <xdr:to>
      <xdr:col>4</xdr:col>
      <xdr:colOff>754380</xdr:colOff>
      <xdr:row>9</xdr:row>
      <xdr:rowOff>68580</xdr:rowOff>
    </xdr:to>
    <xdr:pic>
      <xdr:nvPicPr>
        <xdr:cNvPr id="1325462"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 y="0"/>
          <a:ext cx="484632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5:V635"/>
  <sheetViews>
    <sheetView showGridLines="0" tabSelected="1" zoomScaleNormal="100" workbookViewId="0">
      <pane xSplit="2" ySplit="16" topLeftCell="E17" activePane="bottomRight" state="frozen"/>
      <selection activeCell="A354" sqref="A336:C354"/>
      <selection pane="topRight" activeCell="A354" sqref="A336:C354"/>
      <selection pane="bottomLeft" activeCell="A354" sqref="A336:C354"/>
      <selection pane="bottomRight" activeCell="B12" sqref="B12:V12"/>
    </sheetView>
  </sheetViews>
  <sheetFormatPr defaultColWidth="9.140625" defaultRowHeight="12.75" x14ac:dyDescent="0.2"/>
  <cols>
    <col min="1" max="1" width="3.5703125" style="110" customWidth="1"/>
    <col min="2" max="2" width="59.42578125" style="22" customWidth="1"/>
    <col min="3" max="3" width="9.7109375" style="49" hidden="1" customWidth="1"/>
    <col min="4" max="4" width="18.85546875" style="50" hidden="1" customWidth="1"/>
    <col min="5" max="5" width="25.28515625" style="46" customWidth="1"/>
    <col min="6" max="6" width="10.7109375" style="3" customWidth="1"/>
    <col min="7" max="7" width="16.5703125" style="3" customWidth="1"/>
    <col min="8" max="8" width="15.28515625" style="3" customWidth="1"/>
    <col min="9" max="9" width="16.42578125" style="310" customWidth="1"/>
    <col min="10" max="10" width="20" style="399" customWidth="1"/>
    <col min="11" max="11" width="4.85546875" style="48" hidden="1" customWidth="1"/>
    <col min="12" max="12" width="5.140625" style="48" hidden="1" customWidth="1"/>
    <col min="13" max="13" width="5" style="48" hidden="1" customWidth="1"/>
    <col min="14" max="16" width="6.140625" style="48" hidden="1" customWidth="1"/>
    <col min="17" max="17" width="9.140625" style="48" hidden="1" customWidth="1"/>
    <col min="18" max="18" width="16.85546875" style="48" hidden="1" customWidth="1"/>
    <col min="19" max="19" width="16.42578125" style="1" hidden="1" customWidth="1"/>
    <col min="20" max="20" width="38.42578125" style="1" hidden="1" customWidth="1"/>
    <col min="21" max="21" width="38.42578125" style="48" hidden="1" customWidth="1"/>
    <col min="22" max="22" width="42.5703125" style="16" customWidth="1"/>
    <col min="23" max="16384" width="9.140625" style="171"/>
  </cols>
  <sheetData>
    <row r="5" spans="2:22" hidden="1" x14ac:dyDescent="0.2"/>
    <row r="7" spans="2:22" hidden="1" x14ac:dyDescent="0.2"/>
    <row r="8" spans="2:22" ht="8.25" customHeight="1" x14ac:dyDescent="0.2"/>
    <row r="9" spans="2:22" ht="20.25" x14ac:dyDescent="0.3">
      <c r="B9" s="577" t="s">
        <v>30</v>
      </c>
      <c r="C9" s="577"/>
      <c r="D9" s="577"/>
      <c r="E9" s="578"/>
      <c r="F9" s="577"/>
      <c r="G9" s="577"/>
      <c r="H9" s="577"/>
      <c r="I9" s="577"/>
      <c r="J9" s="578"/>
      <c r="K9" s="579"/>
      <c r="L9" s="579"/>
      <c r="M9" s="579"/>
      <c r="N9" s="579"/>
      <c r="O9" s="579"/>
      <c r="P9" s="579"/>
      <c r="Q9" s="579"/>
      <c r="R9" s="579"/>
      <c r="S9" s="579"/>
      <c r="T9" s="579"/>
      <c r="U9" s="579"/>
      <c r="V9" s="579"/>
    </row>
    <row r="10" spans="2:22" ht="9.75" customHeight="1" x14ac:dyDescent="0.2"/>
    <row r="11" spans="2:22" ht="26.1" customHeight="1" x14ac:dyDescent="0.2">
      <c r="B11" s="580" t="s">
        <v>936</v>
      </c>
      <c r="C11" s="581"/>
      <c r="D11" s="581"/>
      <c r="E11" s="582"/>
      <c r="F11" s="581"/>
      <c r="G11" s="581"/>
      <c r="H11" s="581"/>
      <c r="I11" s="581"/>
      <c r="J11" s="583"/>
      <c r="K11" s="581"/>
      <c r="L11" s="581"/>
      <c r="M11" s="581"/>
      <c r="N11" s="581"/>
      <c r="O11" s="581"/>
      <c r="P11" s="581"/>
      <c r="Q11" s="581"/>
      <c r="R11" s="581"/>
      <c r="S11" s="581"/>
      <c r="T11" s="581"/>
      <c r="U11" s="581"/>
      <c r="V11" s="581"/>
    </row>
    <row r="12" spans="2:22" ht="48.75" customHeight="1" x14ac:dyDescent="0.2">
      <c r="B12" s="584" t="s">
        <v>937</v>
      </c>
      <c r="C12" s="584"/>
      <c r="D12" s="584"/>
      <c r="E12" s="585"/>
      <c r="F12" s="584"/>
      <c r="G12" s="584"/>
      <c r="H12" s="584"/>
      <c r="I12" s="584"/>
      <c r="J12" s="584"/>
      <c r="K12" s="584"/>
      <c r="L12" s="584"/>
      <c r="M12" s="584"/>
      <c r="N12" s="584"/>
      <c r="O12" s="584"/>
      <c r="P12" s="584"/>
      <c r="Q12" s="584"/>
      <c r="R12" s="584"/>
      <c r="S12" s="584"/>
      <c r="T12" s="584"/>
      <c r="U12" s="584"/>
      <c r="V12" s="584"/>
    </row>
    <row r="13" spans="2:22" ht="6.75" customHeight="1" x14ac:dyDescent="0.2"/>
    <row r="14" spans="2:22" ht="16.5" thickBot="1" x14ac:dyDescent="0.3">
      <c r="B14" s="23" t="s">
        <v>312</v>
      </c>
      <c r="C14" s="51"/>
      <c r="D14" s="52"/>
      <c r="E14" s="108"/>
      <c r="F14" s="4"/>
      <c r="G14" s="4"/>
      <c r="H14" s="4"/>
      <c r="I14" s="311"/>
      <c r="J14" s="400"/>
      <c r="K14" s="76"/>
      <c r="L14" s="76"/>
      <c r="M14" s="76"/>
    </row>
    <row r="15" spans="2:22" ht="12.95" customHeight="1" x14ac:dyDescent="0.2">
      <c r="B15" s="510" t="s">
        <v>0</v>
      </c>
      <c r="C15" s="587" t="s">
        <v>33</v>
      </c>
      <c r="D15" s="595" t="s">
        <v>22</v>
      </c>
      <c r="E15" s="596"/>
      <c r="F15" s="597"/>
      <c r="G15" s="572" t="s">
        <v>32</v>
      </c>
      <c r="H15" s="572" t="s">
        <v>31</v>
      </c>
      <c r="I15" s="570" t="s">
        <v>41</v>
      </c>
      <c r="J15" s="593" t="s">
        <v>16</v>
      </c>
      <c r="K15" s="575" t="s">
        <v>16</v>
      </c>
      <c r="L15" s="576"/>
      <c r="M15" s="576"/>
      <c r="N15" s="576"/>
      <c r="O15" s="576"/>
      <c r="P15" s="576"/>
      <c r="Q15" s="576"/>
      <c r="R15" s="576"/>
      <c r="S15" s="564" t="s">
        <v>34</v>
      </c>
      <c r="T15" s="9"/>
      <c r="U15" s="566" t="s">
        <v>162</v>
      </c>
      <c r="V15" s="568" t="s">
        <v>162</v>
      </c>
    </row>
    <row r="16" spans="2:22" ht="12.75" customHeight="1" thickBot="1" x14ac:dyDescent="0.25">
      <c r="B16" s="511"/>
      <c r="C16" s="588"/>
      <c r="D16" s="53" t="s">
        <v>309</v>
      </c>
      <c r="E16" s="11" t="s">
        <v>20</v>
      </c>
      <c r="F16" s="11" t="s">
        <v>21</v>
      </c>
      <c r="G16" s="573"/>
      <c r="H16" s="590"/>
      <c r="I16" s="571"/>
      <c r="J16" s="594"/>
      <c r="K16" s="77" t="s">
        <v>28</v>
      </c>
      <c r="L16" s="78" t="s">
        <v>36</v>
      </c>
      <c r="M16" s="78" t="s">
        <v>29</v>
      </c>
      <c r="N16" s="78" t="s">
        <v>35</v>
      </c>
      <c r="O16" s="78" t="s">
        <v>48</v>
      </c>
      <c r="P16" s="78" t="s">
        <v>74</v>
      </c>
      <c r="Q16" s="78" t="s">
        <v>37</v>
      </c>
      <c r="R16" s="78" t="s">
        <v>70</v>
      </c>
      <c r="S16" s="565"/>
      <c r="T16" s="10" t="s">
        <v>162</v>
      </c>
      <c r="U16" s="567"/>
      <c r="V16" s="569"/>
    </row>
    <row r="17" spans="1:22" ht="39" thickBot="1" x14ac:dyDescent="0.25">
      <c r="B17" s="487" t="s">
        <v>858</v>
      </c>
      <c r="C17" s="390" t="s">
        <v>736</v>
      </c>
      <c r="D17" s="387" t="s">
        <v>859</v>
      </c>
      <c r="E17" s="468" t="str">
        <f>D17</f>
        <v>Positive and Negative Syndrome Scale (PANSS)</v>
      </c>
      <c r="F17" s="351" t="s">
        <v>67</v>
      </c>
      <c r="G17" s="386" t="s">
        <v>112</v>
      </c>
      <c r="H17" s="351" t="s">
        <v>8</v>
      </c>
      <c r="I17" s="13">
        <v>239</v>
      </c>
      <c r="J17" s="463" t="str">
        <f t="shared" ref="J17" si="0">CONCATENATE(IF(K17="","",CONCATENATE(K17,IF(COUNTA(K17:R17)=COUNTA(K17),"","; "))),IF(L17="","",CONCATENATE(L17,IF(COUNTA(K17:R17)=COUNTA(K17:L17),"","; "))),IF(M17="","",CONCATENATE(M17,IF(COUNTA(K17:R17)=COUNTA(K17:M17),"","; "))),IF(N17="","",CONCATENATE(N17,IF(COUNTA(K17:R17)=COUNTA(K17:N17),"","; "))),IF(O17="","",CONCATENATE(O17,IF(COUNTA(K17:R17)=COUNTA(K17:O17),"","; "))),IF(P17="","",CONCATENATE(P17,IF(COUNTA(K17:R17)=COUNTA(K17:P17),"","; "))),IF(Q17="","",CONCATENATE(Q17,IF(COUNTA(K17:R17)=COUNTA(K17:Q17),"","; "))),IF(R17="","",R17))</f>
        <v>OLS; CLAD; Tobit</v>
      </c>
      <c r="K17" s="389" t="s">
        <v>28</v>
      </c>
      <c r="L17" s="59"/>
      <c r="M17" s="59"/>
      <c r="N17" s="60"/>
      <c r="O17" s="160" t="s">
        <v>48</v>
      </c>
      <c r="P17" s="103" t="s">
        <v>74</v>
      </c>
      <c r="Q17" s="102"/>
      <c r="R17" s="102"/>
      <c r="S17" s="40"/>
      <c r="T17" s="40"/>
      <c r="U17" s="102"/>
      <c r="V17" s="493"/>
    </row>
    <row r="18" spans="1:22" s="471" customFormat="1" ht="39" thickBot="1" x14ac:dyDescent="0.25">
      <c r="A18" s="470"/>
      <c r="B18" s="488"/>
      <c r="C18" s="392" t="s">
        <v>736</v>
      </c>
      <c r="D18" s="210" t="s">
        <v>859</v>
      </c>
      <c r="E18" s="370" t="str">
        <f>D18</f>
        <v>Positive and Negative Syndrome Scale (PANSS)</v>
      </c>
      <c r="F18" s="350" t="s">
        <v>18</v>
      </c>
      <c r="G18" s="395" t="s">
        <v>112</v>
      </c>
      <c r="H18" s="350" t="s">
        <v>8</v>
      </c>
      <c r="I18" s="197">
        <v>239</v>
      </c>
      <c r="J18" s="458" t="str">
        <f t="shared" ref="J18" si="1">CONCATENATE(IF(K18="","",CONCATENATE(K18,IF(COUNTA(K18:R18)=COUNTA(K18),"","; "))),IF(L18="","",CONCATENATE(L18,IF(COUNTA(K18:R18)=COUNTA(K18:L18),"","; "))),IF(M18="","",CONCATENATE(M18,IF(COUNTA(K18:R18)=COUNTA(K18:M18),"","; "))),IF(N18="","",CONCATENATE(N18,IF(COUNTA(K18:R18)=COUNTA(K18:N18),"","; "))),IF(O18="","",CONCATENATE(O18,IF(COUNTA(K18:R18)=COUNTA(K18:O18),"","; "))),IF(P18="","",CONCATENATE(P18,IF(COUNTA(K18:R18)=COUNTA(K18:P18),"","; "))),IF(Q18="","",CONCATENATE(Q18,IF(COUNTA(K18:R18)=COUNTA(K18:Q18),"","; "))),IF(R18="","",R18))</f>
        <v>OLS; CLAD; Tobit</v>
      </c>
      <c r="K18" s="59" t="s">
        <v>28</v>
      </c>
      <c r="L18" s="59"/>
      <c r="M18" s="59"/>
      <c r="N18" s="60"/>
      <c r="O18" s="160" t="s">
        <v>48</v>
      </c>
      <c r="P18" s="103" t="s">
        <v>74</v>
      </c>
      <c r="Q18" s="102"/>
      <c r="R18" s="102"/>
      <c r="S18" s="40"/>
      <c r="T18" s="40"/>
      <c r="U18" s="102"/>
      <c r="V18" s="494"/>
    </row>
    <row r="19" spans="1:22" ht="39" customHeight="1" thickBot="1" x14ac:dyDescent="0.25">
      <c r="B19" s="12" t="s">
        <v>503</v>
      </c>
      <c r="C19" s="58" t="s">
        <v>499</v>
      </c>
      <c r="D19" s="59" t="s">
        <v>505</v>
      </c>
      <c r="E19" s="7" t="str">
        <f>D19</f>
        <v>Cystic Fibrosis Questionnaire-Revised (CFQ-R)</v>
      </c>
      <c r="F19" s="7" t="s">
        <v>17</v>
      </c>
      <c r="G19" s="7" t="s">
        <v>506</v>
      </c>
      <c r="H19" s="7" t="s">
        <v>11</v>
      </c>
      <c r="I19" s="8">
        <v>401</v>
      </c>
      <c r="J19" s="2" t="str">
        <f t="shared" ref="J19:J32" si="2">CONCATENATE(IF(K19="","",CONCATENATE(K19,IF(COUNTA(K19:R19)=COUNTA(K19),"","; "))),IF(L19="","",CONCATENATE(L19,IF(COUNTA(K19:R19)=COUNTA(K19:L19),"","; "))),IF(M19="","",CONCATENATE(M19,IF(COUNTA(K19:R19)=COUNTA(K19:M19),"","; "))),IF(N19="","",CONCATENATE(N19,IF(COUNTA(K19:R19)=COUNTA(K19:N19),"","; "))),IF(O19="","",CONCATENATE(O19,IF(COUNTA(K19:R19)=COUNTA(K19:O19),"","; "))),IF(P19="","",CONCATENATE(P19,IF(COUNTA(K19:R19)=COUNTA(K19:P19),"","; "))),IF(Q19="","",CONCATENATE(Q19,IF(COUNTA(K19:R19)=COUNTA(K19:Q19),"","; "))),IF(R19="","",R19))</f>
        <v>OLS; 2-part; Tobit</v>
      </c>
      <c r="K19" s="59" t="s">
        <v>28</v>
      </c>
      <c r="L19" s="59"/>
      <c r="M19" s="59"/>
      <c r="N19" s="430" t="s">
        <v>35</v>
      </c>
      <c r="O19" s="102"/>
      <c r="P19" s="103" t="s">
        <v>74</v>
      </c>
      <c r="Q19" s="102"/>
      <c r="R19" s="102"/>
      <c r="S19" s="40"/>
      <c r="T19" s="40"/>
      <c r="U19" s="102"/>
      <c r="V19" s="17"/>
    </row>
    <row r="20" spans="1:22" ht="26.1" customHeight="1" x14ac:dyDescent="0.2">
      <c r="B20" s="489" t="s">
        <v>313</v>
      </c>
      <c r="C20" s="54" t="s">
        <v>129</v>
      </c>
      <c r="D20" s="55" t="s">
        <v>148</v>
      </c>
      <c r="E20" s="475" t="str">
        <f>D20</f>
        <v>Health Assessment Questionnaire (HAQ)</v>
      </c>
      <c r="F20" s="273" t="s">
        <v>17</v>
      </c>
      <c r="G20" s="273" t="s">
        <v>24</v>
      </c>
      <c r="H20" s="273" t="s">
        <v>9</v>
      </c>
      <c r="I20" s="13" t="s">
        <v>150</v>
      </c>
      <c r="J20" s="463" t="str">
        <f t="shared" si="2"/>
        <v>OLS</v>
      </c>
      <c r="K20" s="55" t="s">
        <v>28</v>
      </c>
      <c r="L20" s="55"/>
      <c r="M20" s="55"/>
      <c r="N20" s="79"/>
      <c r="O20" s="79"/>
      <c r="P20" s="79"/>
      <c r="Q20" s="79"/>
      <c r="R20" s="79"/>
      <c r="S20" s="36"/>
      <c r="T20" s="37" t="s">
        <v>156</v>
      </c>
      <c r="U20" s="560" t="s">
        <v>156</v>
      </c>
      <c r="V20" s="489" t="s">
        <v>316</v>
      </c>
    </row>
    <row r="21" spans="1:22" ht="12.95" customHeight="1" x14ac:dyDescent="0.2">
      <c r="B21" s="512"/>
      <c r="C21" s="56" t="s">
        <v>129</v>
      </c>
      <c r="D21" s="57" t="s">
        <v>148</v>
      </c>
      <c r="E21" s="476"/>
      <c r="F21" s="270" t="s">
        <v>17</v>
      </c>
      <c r="G21" s="270" t="s">
        <v>149</v>
      </c>
      <c r="H21" s="270" t="s">
        <v>9</v>
      </c>
      <c r="I21" s="14" t="s">
        <v>151</v>
      </c>
      <c r="J21" s="464" t="str">
        <f t="shared" si="2"/>
        <v>OLS</v>
      </c>
      <c r="K21" s="57" t="s">
        <v>28</v>
      </c>
      <c r="L21" s="57"/>
      <c r="M21" s="57"/>
      <c r="N21" s="80"/>
      <c r="O21" s="80"/>
      <c r="P21" s="80"/>
      <c r="Q21" s="80"/>
      <c r="R21" s="80"/>
      <c r="S21" s="38"/>
      <c r="T21" s="39" t="s">
        <v>156</v>
      </c>
      <c r="U21" s="589"/>
      <c r="V21" s="512"/>
    </row>
    <row r="22" spans="1:22" ht="26.1" customHeight="1" x14ac:dyDescent="0.2">
      <c r="B22" s="512"/>
      <c r="C22" s="56" t="s">
        <v>129</v>
      </c>
      <c r="D22" s="57" t="s">
        <v>152</v>
      </c>
      <c r="E22" s="563" t="str">
        <f>D22</f>
        <v>28-joint disease activity score (DAS 28) developed by European League Against Arthritis (EULAR)</v>
      </c>
      <c r="F22" s="270" t="s">
        <v>17</v>
      </c>
      <c r="G22" s="270" t="s">
        <v>24</v>
      </c>
      <c r="H22" s="270" t="s">
        <v>9</v>
      </c>
      <c r="I22" s="14" t="s">
        <v>150</v>
      </c>
      <c r="J22" s="464" t="str">
        <f t="shared" si="2"/>
        <v>OLS</v>
      </c>
      <c r="K22" s="57" t="s">
        <v>28</v>
      </c>
      <c r="L22" s="57"/>
      <c r="M22" s="57"/>
      <c r="N22" s="80"/>
      <c r="O22" s="80"/>
      <c r="P22" s="80"/>
      <c r="Q22" s="80"/>
      <c r="R22" s="80"/>
      <c r="S22" s="38"/>
      <c r="T22" s="39" t="s">
        <v>156</v>
      </c>
      <c r="U22" s="591"/>
      <c r="V22" s="574"/>
    </row>
    <row r="23" spans="1:22" ht="26.1" customHeight="1" x14ac:dyDescent="0.2">
      <c r="B23" s="512"/>
      <c r="C23" s="56" t="s">
        <v>129</v>
      </c>
      <c r="D23" s="57" t="s">
        <v>152</v>
      </c>
      <c r="E23" s="563"/>
      <c r="F23" s="270" t="s">
        <v>17</v>
      </c>
      <c r="G23" s="270" t="s">
        <v>149</v>
      </c>
      <c r="H23" s="270" t="s">
        <v>9</v>
      </c>
      <c r="I23" s="14" t="s">
        <v>151</v>
      </c>
      <c r="J23" s="464" t="str">
        <f t="shared" si="2"/>
        <v>OLS</v>
      </c>
      <c r="K23" s="57" t="s">
        <v>28</v>
      </c>
      <c r="L23" s="57"/>
      <c r="M23" s="57"/>
      <c r="N23" s="80"/>
      <c r="O23" s="80"/>
      <c r="P23" s="80"/>
      <c r="Q23" s="80"/>
      <c r="R23" s="80"/>
      <c r="S23" s="38"/>
      <c r="T23" s="39"/>
      <c r="U23" s="100"/>
      <c r="V23" s="235"/>
    </row>
    <row r="24" spans="1:22" ht="26.1" customHeight="1" x14ac:dyDescent="0.2">
      <c r="B24" s="512"/>
      <c r="C24" s="56" t="s">
        <v>129</v>
      </c>
      <c r="D24" s="57" t="s">
        <v>148</v>
      </c>
      <c r="E24" s="563" t="str">
        <f>D24</f>
        <v>Health Assessment Questionnaire (HAQ)</v>
      </c>
      <c r="F24" s="270" t="s">
        <v>18</v>
      </c>
      <c r="G24" s="270" t="s">
        <v>24</v>
      </c>
      <c r="H24" s="270" t="s">
        <v>9</v>
      </c>
      <c r="I24" s="14" t="s">
        <v>150</v>
      </c>
      <c r="J24" s="464" t="str">
        <f t="shared" si="2"/>
        <v>OLS</v>
      </c>
      <c r="K24" s="57" t="s">
        <v>28</v>
      </c>
      <c r="L24" s="57"/>
      <c r="M24" s="57"/>
      <c r="N24" s="80"/>
      <c r="O24" s="80"/>
      <c r="P24" s="80"/>
      <c r="Q24" s="80"/>
      <c r="R24" s="80"/>
      <c r="S24" s="38"/>
      <c r="T24" s="39" t="s">
        <v>156</v>
      </c>
      <c r="U24" s="592" t="s">
        <v>156</v>
      </c>
      <c r="V24" s="586" t="s">
        <v>316</v>
      </c>
    </row>
    <row r="25" spans="1:22" ht="12.75" customHeight="1" x14ac:dyDescent="0.2">
      <c r="B25" s="512"/>
      <c r="C25" s="56" t="s">
        <v>129</v>
      </c>
      <c r="D25" s="57" t="s">
        <v>148</v>
      </c>
      <c r="E25" s="563"/>
      <c r="F25" s="270" t="s">
        <v>18</v>
      </c>
      <c r="G25" s="270" t="s">
        <v>149</v>
      </c>
      <c r="H25" s="270" t="s">
        <v>9</v>
      </c>
      <c r="I25" s="14" t="s">
        <v>151</v>
      </c>
      <c r="J25" s="464" t="str">
        <f t="shared" si="2"/>
        <v>OLS</v>
      </c>
      <c r="K25" s="57" t="s">
        <v>28</v>
      </c>
      <c r="L25" s="57"/>
      <c r="M25" s="57"/>
      <c r="N25" s="80"/>
      <c r="O25" s="80"/>
      <c r="P25" s="80"/>
      <c r="Q25" s="80"/>
      <c r="R25" s="80"/>
      <c r="S25" s="38"/>
      <c r="T25" s="39" t="s">
        <v>156</v>
      </c>
      <c r="U25" s="589"/>
      <c r="V25" s="512"/>
    </row>
    <row r="26" spans="1:22" ht="26.1" customHeight="1" x14ac:dyDescent="0.2">
      <c r="B26" s="512"/>
      <c r="C26" s="56" t="s">
        <v>129</v>
      </c>
      <c r="D26" s="57" t="s">
        <v>152</v>
      </c>
      <c r="E26" s="476" t="str">
        <f>D26</f>
        <v>28-joint disease activity score (DAS 28) developed by European League Against Arthritis (EULAR)</v>
      </c>
      <c r="F26" s="270" t="s">
        <v>18</v>
      </c>
      <c r="G26" s="270" t="s">
        <v>24</v>
      </c>
      <c r="H26" s="270" t="s">
        <v>9</v>
      </c>
      <c r="I26" s="14" t="s">
        <v>150</v>
      </c>
      <c r="J26" s="464" t="str">
        <f t="shared" si="2"/>
        <v>OLS</v>
      </c>
      <c r="K26" s="57" t="s">
        <v>28</v>
      </c>
      <c r="L26" s="57"/>
      <c r="M26" s="57"/>
      <c r="N26" s="80"/>
      <c r="O26" s="80"/>
      <c r="P26" s="80"/>
      <c r="Q26" s="80"/>
      <c r="R26" s="80"/>
      <c r="S26" s="38"/>
      <c r="T26" s="39" t="s">
        <v>156</v>
      </c>
      <c r="U26" s="591"/>
      <c r="V26" s="574"/>
    </row>
    <row r="27" spans="1:22" ht="26.1" customHeight="1" thickBot="1" x14ac:dyDescent="0.25">
      <c r="B27" s="503"/>
      <c r="C27" s="175" t="s">
        <v>129</v>
      </c>
      <c r="D27" s="245" t="s">
        <v>152</v>
      </c>
      <c r="E27" s="477"/>
      <c r="F27" s="224" t="s">
        <v>18</v>
      </c>
      <c r="G27" s="224" t="s">
        <v>149</v>
      </c>
      <c r="H27" s="224" t="s">
        <v>9</v>
      </c>
      <c r="I27" s="197" t="s">
        <v>151</v>
      </c>
      <c r="J27" s="458" t="str">
        <f t="shared" si="2"/>
        <v>OLS</v>
      </c>
      <c r="K27" s="245" t="s">
        <v>28</v>
      </c>
      <c r="L27" s="245"/>
      <c r="M27" s="245"/>
      <c r="N27" s="242"/>
      <c r="O27" s="242"/>
      <c r="P27" s="242"/>
      <c r="Q27" s="242"/>
      <c r="R27" s="242"/>
      <c r="S27" s="263"/>
      <c r="T27" s="260"/>
      <c r="U27" s="265"/>
      <c r="V27" s="233"/>
    </row>
    <row r="28" spans="1:22" ht="26.1" customHeight="1" thickBot="1" x14ac:dyDescent="0.25">
      <c r="A28" s="21"/>
      <c r="B28" s="489" t="s">
        <v>314</v>
      </c>
      <c r="C28" s="54" t="s">
        <v>153</v>
      </c>
      <c r="D28" s="55" t="s">
        <v>148</v>
      </c>
      <c r="E28" s="475" t="str">
        <f>D28</f>
        <v>Health Assessment Questionnaire (HAQ)</v>
      </c>
      <c r="F28" s="273" t="s">
        <v>17</v>
      </c>
      <c r="G28" s="273" t="s">
        <v>24</v>
      </c>
      <c r="H28" s="273" t="s">
        <v>9</v>
      </c>
      <c r="I28" s="13" t="s">
        <v>150</v>
      </c>
      <c r="J28" s="463" t="str">
        <f t="shared" si="2"/>
        <v>OLS</v>
      </c>
      <c r="K28" s="55" t="s">
        <v>28</v>
      </c>
      <c r="L28" s="55"/>
      <c r="M28" s="55"/>
      <c r="N28" s="79"/>
      <c r="O28" s="79"/>
      <c r="P28" s="79"/>
      <c r="Q28" s="79"/>
      <c r="R28" s="79"/>
      <c r="S28" s="36"/>
      <c r="T28" s="548" t="s">
        <v>163</v>
      </c>
      <c r="U28" s="560" t="s">
        <v>163</v>
      </c>
      <c r="V28" s="489" t="s">
        <v>317</v>
      </c>
    </row>
    <row r="29" spans="1:22" ht="12.95" customHeight="1" thickBot="1" x14ac:dyDescent="0.25">
      <c r="A29" s="21"/>
      <c r="B29" s="512"/>
      <c r="C29" s="56" t="s">
        <v>153</v>
      </c>
      <c r="D29" s="57" t="s">
        <v>148</v>
      </c>
      <c r="E29" s="476"/>
      <c r="F29" s="270" t="s">
        <v>17</v>
      </c>
      <c r="G29" s="270" t="s">
        <v>149</v>
      </c>
      <c r="H29" s="270" t="s">
        <v>9</v>
      </c>
      <c r="I29" s="14" t="s">
        <v>151</v>
      </c>
      <c r="J29" s="464" t="str">
        <f t="shared" si="2"/>
        <v>OLS</v>
      </c>
      <c r="K29" s="55" t="s">
        <v>28</v>
      </c>
      <c r="L29" s="57"/>
      <c r="M29" s="57"/>
      <c r="N29" s="80"/>
      <c r="O29" s="80"/>
      <c r="P29" s="80"/>
      <c r="Q29" s="80"/>
      <c r="R29" s="80"/>
      <c r="S29" s="38"/>
      <c r="T29" s="549"/>
      <c r="U29" s="589"/>
      <c r="V29" s="512"/>
    </row>
    <row r="30" spans="1:22" ht="51.95" customHeight="1" thickBot="1" x14ac:dyDescent="0.25">
      <c r="A30" s="21"/>
      <c r="B30" s="503"/>
      <c r="C30" s="175" t="s">
        <v>153</v>
      </c>
      <c r="D30" s="245" t="s">
        <v>152</v>
      </c>
      <c r="E30" s="274" t="str">
        <f>D30</f>
        <v>28-joint disease activity score (DAS 28) developed by European League Against Arthritis (EULAR)</v>
      </c>
      <c r="F30" s="224" t="s">
        <v>17</v>
      </c>
      <c r="G30" s="224" t="s">
        <v>24</v>
      </c>
      <c r="H30" s="224" t="s">
        <v>9</v>
      </c>
      <c r="I30" s="197" t="s">
        <v>150</v>
      </c>
      <c r="J30" s="458" t="str">
        <f t="shared" si="2"/>
        <v>OLS</v>
      </c>
      <c r="K30" s="55" t="s">
        <v>28</v>
      </c>
      <c r="L30" s="245"/>
      <c r="M30" s="245"/>
      <c r="N30" s="242"/>
      <c r="O30" s="242"/>
      <c r="P30" s="242"/>
      <c r="Q30" s="242"/>
      <c r="R30" s="242"/>
      <c r="S30" s="263"/>
      <c r="T30" s="550"/>
      <c r="U30" s="561"/>
      <c r="V30" s="503"/>
    </row>
    <row r="31" spans="1:22" ht="51.95" customHeight="1" thickBot="1" x14ac:dyDescent="0.25">
      <c r="A31" s="21"/>
      <c r="B31" s="250" t="s">
        <v>825</v>
      </c>
      <c r="C31" s="175" t="s">
        <v>763</v>
      </c>
      <c r="D31" s="210" t="s">
        <v>211</v>
      </c>
      <c r="E31" s="274" t="str">
        <f>D31</f>
        <v>Dermatology Life Quality Index (DLQI)</v>
      </c>
      <c r="F31" s="168" t="s">
        <v>17</v>
      </c>
      <c r="G31" s="168" t="s">
        <v>826</v>
      </c>
      <c r="H31" s="228" t="s">
        <v>12</v>
      </c>
      <c r="I31" s="19">
        <v>3542</v>
      </c>
      <c r="J31" s="459" t="str">
        <f t="shared" si="2"/>
        <v>response mapping</v>
      </c>
      <c r="K31" s="243"/>
      <c r="L31" s="245"/>
      <c r="M31" s="245"/>
      <c r="N31" s="242"/>
      <c r="O31" s="242"/>
      <c r="P31" s="242"/>
      <c r="Q31" s="85" t="s">
        <v>37</v>
      </c>
      <c r="R31" s="242"/>
      <c r="S31" s="263"/>
      <c r="T31" s="271"/>
      <c r="U31" s="249"/>
      <c r="V31" s="232"/>
    </row>
    <row r="32" spans="1:22" ht="12.95" customHeight="1" thickBot="1" x14ac:dyDescent="0.25">
      <c r="A32" s="21"/>
      <c r="B32" s="489" t="s">
        <v>574</v>
      </c>
      <c r="C32" s="175" t="s">
        <v>496</v>
      </c>
      <c r="D32" s="245" t="s">
        <v>575</v>
      </c>
      <c r="E32" s="475" t="str">
        <f>D32</f>
        <v>General health, acute sickness and demographic variables</v>
      </c>
      <c r="F32" s="237" t="s">
        <v>17</v>
      </c>
      <c r="G32" s="237" t="s">
        <v>579</v>
      </c>
      <c r="H32" s="237" t="s">
        <v>9</v>
      </c>
      <c r="I32" s="29">
        <v>11290</v>
      </c>
      <c r="J32" s="478" t="str">
        <f t="shared" si="2"/>
        <v>OLS; response mapping</v>
      </c>
      <c r="K32" s="209" t="s">
        <v>28</v>
      </c>
      <c r="L32" s="245"/>
      <c r="M32" s="245"/>
      <c r="N32" s="242"/>
      <c r="O32" s="242"/>
      <c r="P32" s="242"/>
      <c r="Q32" s="85" t="s">
        <v>37</v>
      </c>
      <c r="R32" s="242"/>
      <c r="S32" s="263"/>
      <c r="T32" s="271"/>
      <c r="U32" s="249"/>
      <c r="V32" s="489" t="s">
        <v>580</v>
      </c>
    </row>
    <row r="33" spans="1:22" ht="12.95" customHeight="1" thickBot="1" x14ac:dyDescent="0.25">
      <c r="A33" s="21"/>
      <c r="B33" s="512"/>
      <c r="C33" s="175" t="s">
        <v>496</v>
      </c>
      <c r="D33" s="245" t="s">
        <v>575</v>
      </c>
      <c r="E33" s="476"/>
      <c r="F33" s="238" t="s">
        <v>17</v>
      </c>
      <c r="G33" s="118" t="s">
        <v>576</v>
      </c>
      <c r="H33" s="20" t="s">
        <v>374</v>
      </c>
      <c r="I33" s="124">
        <v>4513</v>
      </c>
      <c r="J33" s="479"/>
      <c r="K33" s="209" t="s">
        <v>28</v>
      </c>
      <c r="L33" s="245"/>
      <c r="M33" s="245"/>
      <c r="N33" s="242"/>
      <c r="O33" s="242"/>
      <c r="P33" s="242"/>
      <c r="Q33" s="85" t="s">
        <v>37</v>
      </c>
      <c r="R33" s="242"/>
      <c r="S33" s="263"/>
      <c r="T33" s="271"/>
      <c r="U33" s="249"/>
      <c r="V33" s="512"/>
    </row>
    <row r="34" spans="1:22" ht="12.95" customHeight="1" thickBot="1" x14ac:dyDescent="0.25">
      <c r="A34" s="21"/>
      <c r="B34" s="512"/>
      <c r="C34" s="175" t="s">
        <v>496</v>
      </c>
      <c r="D34" s="245" t="s">
        <v>575</v>
      </c>
      <c r="E34" s="476"/>
      <c r="F34" s="238" t="s">
        <v>17</v>
      </c>
      <c r="G34" s="238" t="s">
        <v>578</v>
      </c>
      <c r="H34" s="270" t="s">
        <v>11</v>
      </c>
      <c r="I34" s="30">
        <v>5110</v>
      </c>
      <c r="J34" s="479"/>
      <c r="K34" s="209" t="s">
        <v>28</v>
      </c>
      <c r="L34" s="245"/>
      <c r="M34" s="245"/>
      <c r="N34" s="242"/>
      <c r="O34" s="242"/>
      <c r="P34" s="242"/>
      <c r="Q34" s="85" t="s">
        <v>37</v>
      </c>
      <c r="R34" s="242"/>
      <c r="S34" s="263"/>
      <c r="T34" s="271"/>
      <c r="U34" s="249"/>
      <c r="V34" s="512"/>
    </row>
    <row r="35" spans="1:22" ht="12.95" customHeight="1" thickBot="1" x14ac:dyDescent="0.25">
      <c r="A35" s="21"/>
      <c r="B35" s="512"/>
      <c r="C35" s="175" t="s">
        <v>496</v>
      </c>
      <c r="D35" s="245" t="s">
        <v>575</v>
      </c>
      <c r="E35" s="476"/>
      <c r="F35" s="238" t="s">
        <v>17</v>
      </c>
      <c r="G35" s="118" t="s">
        <v>135</v>
      </c>
      <c r="H35" s="20" t="s">
        <v>4</v>
      </c>
      <c r="I35" s="124">
        <v>7998</v>
      </c>
      <c r="J35" s="479"/>
      <c r="K35" s="209" t="s">
        <v>28</v>
      </c>
      <c r="L35" s="245"/>
      <c r="M35" s="245"/>
      <c r="N35" s="242"/>
      <c r="O35" s="242"/>
      <c r="P35" s="242"/>
      <c r="Q35" s="85" t="s">
        <v>37</v>
      </c>
      <c r="R35" s="242"/>
      <c r="S35" s="263"/>
      <c r="T35" s="271"/>
      <c r="U35" s="249"/>
      <c r="V35" s="512"/>
    </row>
    <row r="36" spans="1:22" ht="12.95" customHeight="1" thickBot="1" x14ac:dyDescent="0.25">
      <c r="A36" s="21"/>
      <c r="B36" s="512"/>
      <c r="C36" s="175" t="s">
        <v>496</v>
      </c>
      <c r="D36" s="245" t="s">
        <v>575</v>
      </c>
      <c r="E36" s="476"/>
      <c r="F36" s="239" t="s">
        <v>17</v>
      </c>
      <c r="G36" s="230" t="s">
        <v>577</v>
      </c>
      <c r="H36" s="224" t="s">
        <v>8</v>
      </c>
      <c r="I36" s="198">
        <v>1901</v>
      </c>
      <c r="J36" s="480"/>
      <c r="K36" s="209" t="s">
        <v>28</v>
      </c>
      <c r="L36" s="245"/>
      <c r="M36" s="245"/>
      <c r="N36" s="242"/>
      <c r="O36" s="242"/>
      <c r="P36" s="242"/>
      <c r="Q36" s="85" t="s">
        <v>37</v>
      </c>
      <c r="R36" s="242"/>
      <c r="S36" s="263"/>
      <c r="T36" s="271"/>
      <c r="U36" s="249"/>
      <c r="V36" s="503"/>
    </row>
    <row r="37" spans="1:22" ht="90.95" customHeight="1" thickBot="1" x14ac:dyDescent="0.25">
      <c r="B37" s="6" t="s">
        <v>253</v>
      </c>
      <c r="C37" s="58" t="s">
        <v>90</v>
      </c>
      <c r="D37" s="59" t="s">
        <v>25</v>
      </c>
      <c r="E37" s="273" t="str">
        <f t="shared" ref="E37:E42" si="3">D37</f>
        <v>SF-36</v>
      </c>
      <c r="F37" s="7" t="s">
        <v>17</v>
      </c>
      <c r="G37" s="7" t="s">
        <v>139</v>
      </c>
      <c r="H37" s="7" t="s">
        <v>69</v>
      </c>
      <c r="I37" s="8">
        <v>6350</v>
      </c>
      <c r="J37" s="2" t="str">
        <f t="shared" ref="J37:J52" si="4">CONCATENATE(IF(K37="","",CONCATENATE(K37,IF(COUNTA(K37:R37)=COUNTA(K37),"","; "))),IF(L37="","",CONCATENATE(L37,IF(COUNTA(K37:R37)=COUNTA(K37:L37),"","; "))),IF(M37="","",CONCATENATE(M37,IF(COUNTA(K37:R37)=COUNTA(K37:M37),"","; "))),IF(N37="","",CONCATENATE(N37,IF(COUNTA(K37:R37)=COUNTA(K37:N37),"","; "))),IF(O37="","",CONCATENATE(O37,IF(COUNTA(K37:R37)=COUNTA(K37:O37),"","; "))),IF(P37="","",CONCATENATE(P37,IF(COUNTA(K37:R37)=COUNTA(K37:P37),"","; "))),IF(Q37="","",CONCATENATE(Q37,IF(COUNTA(K37:R37)=COUNTA(K37:Q37),"","; "))),IF(R37="","",R37))</f>
        <v>OLS</v>
      </c>
      <c r="K37" s="59" t="s">
        <v>28</v>
      </c>
      <c r="L37" s="59"/>
      <c r="M37" s="59"/>
      <c r="N37" s="81"/>
      <c r="O37" s="81"/>
      <c r="P37" s="81"/>
      <c r="Q37" s="82"/>
      <c r="R37" s="81"/>
      <c r="S37" s="40"/>
      <c r="T37" s="40"/>
      <c r="U37" s="81"/>
      <c r="V37" s="17"/>
    </row>
    <row r="38" spans="1:22" ht="65.099999999999994" customHeight="1" thickBot="1" x14ac:dyDescent="0.25">
      <c r="A38" s="21"/>
      <c r="B38" s="32" t="s">
        <v>252</v>
      </c>
      <c r="C38" s="175" t="s">
        <v>205</v>
      </c>
      <c r="D38" s="245" t="s">
        <v>208</v>
      </c>
      <c r="E38" s="273" t="str">
        <f t="shared" si="3"/>
        <v>Bath Ankylosing Spondylitis Disease Activity Index (BASDAI) and Bath Ankylosing Spondylitis Functional Index (BASFI)</v>
      </c>
      <c r="F38" s="224" t="s">
        <v>17</v>
      </c>
      <c r="G38" s="224" t="s">
        <v>206</v>
      </c>
      <c r="H38" s="224" t="s">
        <v>9</v>
      </c>
      <c r="I38" s="197" t="s">
        <v>207</v>
      </c>
      <c r="J38" s="458" t="str">
        <f t="shared" si="4"/>
        <v>Not stated</v>
      </c>
      <c r="K38" s="243"/>
      <c r="L38" s="245"/>
      <c r="M38" s="245"/>
      <c r="N38" s="242"/>
      <c r="O38" s="242"/>
      <c r="P38" s="242"/>
      <c r="Q38" s="242"/>
      <c r="R38" s="265" t="s">
        <v>219</v>
      </c>
      <c r="S38" s="263"/>
      <c r="T38" s="167"/>
      <c r="U38" s="264"/>
      <c r="V38" s="231"/>
    </row>
    <row r="39" spans="1:22" ht="39.75" customHeight="1" thickBot="1" x14ac:dyDescent="0.25">
      <c r="B39" s="12" t="s">
        <v>254</v>
      </c>
      <c r="C39" s="58" t="s">
        <v>123</v>
      </c>
      <c r="D39" s="151" t="s">
        <v>729</v>
      </c>
      <c r="E39" s="273" t="str">
        <f t="shared" si="3"/>
        <v>Functional assessment of Cancer Therapy - Melanoma (FACT-M)</v>
      </c>
      <c r="F39" s="7" t="s">
        <v>17</v>
      </c>
      <c r="G39" s="7" t="s">
        <v>173</v>
      </c>
      <c r="H39" s="7" t="s">
        <v>3</v>
      </c>
      <c r="I39" s="8">
        <v>138</v>
      </c>
      <c r="J39" s="2" t="str">
        <f t="shared" si="4"/>
        <v>OLS; CLAD</v>
      </c>
      <c r="K39" s="59" t="s">
        <v>28</v>
      </c>
      <c r="L39" s="59"/>
      <c r="M39" s="59"/>
      <c r="N39" s="81"/>
      <c r="O39" s="81" t="s">
        <v>48</v>
      </c>
      <c r="P39" s="81"/>
      <c r="Q39" s="81"/>
      <c r="R39" s="81"/>
      <c r="S39" s="40"/>
      <c r="T39" s="40"/>
      <c r="U39" s="81"/>
      <c r="V39" s="17"/>
    </row>
    <row r="40" spans="1:22" ht="39.75" customHeight="1" thickBot="1" x14ac:dyDescent="0.25">
      <c r="B40" s="213" t="s">
        <v>791</v>
      </c>
      <c r="C40" s="58" t="s">
        <v>754</v>
      </c>
      <c r="D40" s="151" t="s">
        <v>792</v>
      </c>
      <c r="E40" s="273" t="str">
        <f t="shared" si="3"/>
        <v>AcroQoL</v>
      </c>
      <c r="F40" s="7" t="s">
        <v>17</v>
      </c>
      <c r="G40" s="157" t="s">
        <v>793</v>
      </c>
      <c r="H40" s="7" t="s">
        <v>374</v>
      </c>
      <c r="I40" s="8">
        <v>184</v>
      </c>
      <c r="J40" s="2" t="str">
        <f t="shared" si="4"/>
        <v>Additive generalized linear model incorporating main effects; generalized additive model (GAM); 2-part; Tobit</v>
      </c>
      <c r="K40" s="151"/>
      <c r="L40" s="151" t="s">
        <v>794</v>
      </c>
      <c r="M40" s="59"/>
      <c r="N40" s="82" t="s">
        <v>35</v>
      </c>
      <c r="O40" s="81"/>
      <c r="P40" s="81" t="s">
        <v>74</v>
      </c>
      <c r="Q40" s="81"/>
      <c r="R40" s="81"/>
      <c r="S40" s="40"/>
      <c r="T40" s="40" t="s">
        <v>795</v>
      </c>
      <c r="U40" s="240"/>
      <c r="V40" s="275"/>
    </row>
    <row r="41" spans="1:22" ht="51.95" customHeight="1" thickBot="1" x14ac:dyDescent="0.25">
      <c r="B41" s="32" t="s">
        <v>430</v>
      </c>
      <c r="C41" s="58" t="s">
        <v>365</v>
      </c>
      <c r="D41" s="59" t="s">
        <v>372</v>
      </c>
      <c r="E41" s="273" t="str">
        <f t="shared" si="3"/>
        <v>CushingQOL</v>
      </c>
      <c r="F41" s="7" t="s">
        <v>17</v>
      </c>
      <c r="G41" s="7" t="s">
        <v>373</v>
      </c>
      <c r="H41" s="7" t="s">
        <v>374</v>
      </c>
      <c r="I41" s="8">
        <v>128</v>
      </c>
      <c r="J41" s="2" t="str">
        <f t="shared" si="4"/>
        <v>GLM; Tobit</v>
      </c>
      <c r="K41" s="59"/>
      <c r="L41" s="59" t="s">
        <v>36</v>
      </c>
      <c r="M41" s="59"/>
      <c r="N41" s="81"/>
      <c r="O41" s="81"/>
      <c r="P41" s="82" t="s">
        <v>74</v>
      </c>
      <c r="Q41" s="81"/>
      <c r="R41" s="81"/>
      <c r="S41" s="40"/>
      <c r="T41" s="40"/>
      <c r="U41" s="240"/>
      <c r="V41" s="275"/>
    </row>
    <row r="42" spans="1:22" ht="26.1" customHeight="1" thickBot="1" x14ac:dyDescent="0.25">
      <c r="B42" s="489" t="s">
        <v>251</v>
      </c>
      <c r="C42" s="60" t="s">
        <v>38</v>
      </c>
      <c r="D42" s="59" t="s">
        <v>44</v>
      </c>
      <c r="E42" s="475" t="str">
        <f t="shared" si="3"/>
        <v>Health Assessment Questionnaire Disability Index (HAQ-DI)</v>
      </c>
      <c r="F42" s="273" t="s">
        <v>17</v>
      </c>
      <c r="G42" s="273" t="s">
        <v>24</v>
      </c>
      <c r="H42" s="273" t="s">
        <v>9</v>
      </c>
      <c r="I42" s="13">
        <v>439</v>
      </c>
      <c r="J42" s="463" t="str">
        <f t="shared" si="4"/>
        <v>GEE</v>
      </c>
      <c r="K42" s="59"/>
      <c r="L42" s="59"/>
      <c r="M42" s="59" t="s">
        <v>29</v>
      </c>
      <c r="N42" s="81"/>
      <c r="O42" s="81"/>
      <c r="P42" s="81"/>
      <c r="Q42" s="81"/>
      <c r="R42" s="81"/>
      <c r="S42" s="40"/>
      <c r="T42" s="40" t="s">
        <v>195</v>
      </c>
      <c r="U42" s="534" t="s">
        <v>195</v>
      </c>
      <c r="V42" s="489" t="s">
        <v>318</v>
      </c>
    </row>
    <row r="43" spans="1:22" ht="26.1" customHeight="1" thickBot="1" x14ac:dyDescent="0.25">
      <c r="B43" s="503"/>
      <c r="C43" s="60" t="s">
        <v>38</v>
      </c>
      <c r="D43" s="59" t="s">
        <v>44</v>
      </c>
      <c r="E43" s="477"/>
      <c r="F43" s="224" t="s">
        <v>18</v>
      </c>
      <c r="G43" s="224" t="s">
        <v>24</v>
      </c>
      <c r="H43" s="224" t="s">
        <v>9</v>
      </c>
      <c r="I43" s="197">
        <v>439</v>
      </c>
      <c r="J43" s="458" t="str">
        <f t="shared" si="4"/>
        <v>GEE</v>
      </c>
      <c r="K43" s="59"/>
      <c r="L43" s="59"/>
      <c r="M43" s="59" t="s">
        <v>29</v>
      </c>
      <c r="N43" s="81"/>
      <c r="O43" s="81"/>
      <c r="P43" s="81"/>
      <c r="Q43" s="81"/>
      <c r="R43" s="81"/>
      <c r="S43" s="40"/>
      <c r="T43" s="40"/>
      <c r="U43" s="535"/>
      <c r="V43" s="503"/>
    </row>
    <row r="44" spans="1:22" ht="51" customHeight="1" thickBot="1" x14ac:dyDescent="0.25">
      <c r="B44" s="12" t="s">
        <v>255</v>
      </c>
      <c r="C44" s="58" t="s">
        <v>131</v>
      </c>
      <c r="D44" s="59" t="s">
        <v>146</v>
      </c>
      <c r="E44" s="273" t="str">
        <f t="shared" ref="E44:E57" si="5">D44</f>
        <v>Western Ontario and McMaster Universities Osteoarthritis Index (WOMAC)</v>
      </c>
      <c r="F44" s="7" t="s">
        <v>17</v>
      </c>
      <c r="G44" s="7" t="s">
        <v>155</v>
      </c>
      <c r="H44" s="7" t="s">
        <v>9</v>
      </c>
      <c r="I44" s="8">
        <v>348</v>
      </c>
      <c r="J44" s="2" t="str">
        <f t="shared" si="4"/>
        <v>OLS</v>
      </c>
      <c r="K44" s="59" t="s">
        <v>28</v>
      </c>
      <c r="L44" s="59"/>
      <c r="M44" s="59"/>
      <c r="N44" s="81"/>
      <c r="O44" s="81"/>
      <c r="P44" s="81"/>
      <c r="Q44" s="81"/>
      <c r="R44" s="81"/>
      <c r="S44" s="40"/>
      <c r="T44" s="40" t="s">
        <v>198</v>
      </c>
      <c r="U44" s="152" t="s">
        <v>668</v>
      </c>
      <c r="V44" s="153" t="s">
        <v>669</v>
      </c>
    </row>
    <row r="45" spans="1:22" ht="78" customHeight="1" thickBot="1" x14ac:dyDescent="0.25">
      <c r="B45" s="12" t="s">
        <v>556</v>
      </c>
      <c r="C45" s="58" t="s">
        <v>555</v>
      </c>
      <c r="D45" s="69" t="s">
        <v>554</v>
      </c>
      <c r="E45" s="273" t="str">
        <f t="shared" si="5"/>
        <v>Health assessment Questionnaire (HAQ)</v>
      </c>
      <c r="F45" s="27" t="s">
        <v>17</v>
      </c>
      <c r="G45" s="7" t="str">
        <f>G143</f>
        <v>Rheumatoid arthritis</v>
      </c>
      <c r="H45" s="7" t="str">
        <f>H143</f>
        <v>Musculoskeletal</v>
      </c>
      <c r="I45" s="8">
        <f>I143</f>
        <v>233</v>
      </c>
      <c r="J45" s="2" t="str">
        <f t="shared" si="4"/>
        <v>Not stated</v>
      </c>
      <c r="K45" s="59"/>
      <c r="L45" s="59"/>
      <c r="M45" s="59"/>
      <c r="N45" s="81"/>
      <c r="O45" s="81"/>
      <c r="P45" s="81"/>
      <c r="Q45" s="81"/>
      <c r="R45" s="95" t="s">
        <v>219</v>
      </c>
      <c r="S45" s="40"/>
      <c r="T45" s="40"/>
      <c r="U45" s="82" t="s">
        <v>557</v>
      </c>
      <c r="V45" s="12" t="s">
        <v>558</v>
      </c>
    </row>
    <row r="46" spans="1:22" ht="51" customHeight="1" thickBot="1" x14ac:dyDescent="0.25">
      <c r="B46" s="12" t="s">
        <v>337</v>
      </c>
      <c r="C46" s="58" t="s">
        <v>336</v>
      </c>
      <c r="D46" s="59" t="s">
        <v>404</v>
      </c>
      <c r="E46" s="273" t="str">
        <f t="shared" si="5"/>
        <v>Dermatology Life Quality Index (DLQI) and clinical indicators</v>
      </c>
      <c r="F46" s="7" t="s">
        <v>17</v>
      </c>
      <c r="G46" s="7" t="s">
        <v>212</v>
      </c>
      <c r="H46" s="7" t="s">
        <v>12</v>
      </c>
      <c r="I46" s="8">
        <v>1511</v>
      </c>
      <c r="J46" s="2" t="str">
        <f t="shared" si="4"/>
        <v>OLS</v>
      </c>
      <c r="K46" s="59" t="s">
        <v>28</v>
      </c>
      <c r="L46" s="59"/>
      <c r="M46" s="59"/>
      <c r="N46" s="81"/>
      <c r="O46" s="81"/>
      <c r="P46" s="81"/>
      <c r="Q46" s="81"/>
      <c r="R46" s="81"/>
      <c r="S46" s="40"/>
      <c r="T46" s="40"/>
      <c r="U46" s="81"/>
      <c r="V46" s="17"/>
    </row>
    <row r="47" spans="1:22" ht="65.099999999999994" customHeight="1" thickBot="1" x14ac:dyDescent="0.25">
      <c r="B47" s="12" t="s">
        <v>507</v>
      </c>
      <c r="C47" s="58" t="s">
        <v>498</v>
      </c>
      <c r="D47" s="59" t="s">
        <v>508</v>
      </c>
      <c r="E47" s="7" t="str">
        <f t="shared" si="5"/>
        <v xml:space="preserve">Clinical Chronic Obstructive Pulmonary Disease Questionnaire (CCQ) </v>
      </c>
      <c r="F47" s="7" t="s">
        <v>17</v>
      </c>
      <c r="G47" s="417" t="s">
        <v>931</v>
      </c>
      <c r="H47" s="7" t="s">
        <v>11</v>
      </c>
      <c r="I47" s="8">
        <v>653</v>
      </c>
      <c r="J47" s="2" t="str">
        <f t="shared" si="4"/>
        <v>OLS; GLM; Tobit</v>
      </c>
      <c r="K47" s="59" t="s">
        <v>28</v>
      </c>
      <c r="L47" s="59" t="s">
        <v>36</v>
      </c>
      <c r="M47" s="59"/>
      <c r="N47" s="82"/>
      <c r="O47" s="81"/>
      <c r="P47" s="103" t="s">
        <v>74</v>
      </c>
      <c r="Q47" s="81"/>
      <c r="R47" s="81"/>
      <c r="S47" s="40"/>
      <c r="T47" s="40"/>
      <c r="U47" s="81"/>
      <c r="V47" s="17"/>
    </row>
    <row r="48" spans="1:22" ht="26.1" customHeight="1" thickBot="1" x14ac:dyDescent="0.25">
      <c r="B48" s="489" t="s">
        <v>474</v>
      </c>
      <c r="C48" s="54" t="s">
        <v>432</v>
      </c>
      <c r="D48" s="55" t="s">
        <v>475</v>
      </c>
      <c r="E48" s="273" t="str">
        <f t="shared" si="5"/>
        <v>Hospital Anxiety and Depression Scale (HADS)</v>
      </c>
      <c r="F48" s="273" t="s">
        <v>17</v>
      </c>
      <c r="G48" s="273" t="s">
        <v>480</v>
      </c>
      <c r="H48" s="273" t="s">
        <v>8</v>
      </c>
      <c r="I48" s="29" t="s">
        <v>484</v>
      </c>
      <c r="J48" s="463" t="str">
        <f t="shared" si="4"/>
        <v>OLS; Tobit; response mapping</v>
      </c>
      <c r="K48" s="71" t="s">
        <v>28</v>
      </c>
      <c r="L48" s="55"/>
      <c r="M48" s="55"/>
      <c r="N48" s="79"/>
      <c r="O48" s="79"/>
      <c r="P48" s="83" t="s">
        <v>74</v>
      </c>
      <c r="Q48" s="83" t="s">
        <v>37</v>
      </c>
      <c r="R48" s="79"/>
      <c r="S48" s="36"/>
      <c r="T48" s="36"/>
      <c r="U48" s="79"/>
      <c r="V48" s="513" t="s">
        <v>489</v>
      </c>
    </row>
    <row r="49" spans="2:22" ht="26.1" customHeight="1" thickBot="1" x14ac:dyDescent="0.25">
      <c r="B49" s="512"/>
      <c r="C49" s="54" t="s">
        <v>432</v>
      </c>
      <c r="D49" s="57" t="s">
        <v>475</v>
      </c>
      <c r="E49" s="270" t="str">
        <f t="shared" si="5"/>
        <v>Hospital Anxiety and Depression Scale (HADS)</v>
      </c>
      <c r="F49" s="270" t="s">
        <v>17</v>
      </c>
      <c r="G49" s="238" t="s">
        <v>481</v>
      </c>
      <c r="H49" s="270" t="s">
        <v>8</v>
      </c>
      <c r="I49" s="30" t="s">
        <v>485</v>
      </c>
      <c r="J49" s="464" t="str">
        <f t="shared" si="4"/>
        <v>OLS; Tobit; response mapping</v>
      </c>
      <c r="K49" s="61" t="s">
        <v>28</v>
      </c>
      <c r="L49" s="57"/>
      <c r="M49" s="57"/>
      <c r="N49" s="80"/>
      <c r="O49" s="80"/>
      <c r="P49" s="84" t="s">
        <v>74</v>
      </c>
      <c r="Q49" s="84" t="s">
        <v>37</v>
      </c>
      <c r="R49" s="80"/>
      <c r="S49" s="38"/>
      <c r="T49" s="38"/>
      <c r="U49" s="80"/>
      <c r="V49" s="514"/>
    </row>
    <row r="50" spans="2:22" ht="26.1" customHeight="1" thickBot="1" x14ac:dyDescent="0.25">
      <c r="B50" s="512"/>
      <c r="C50" s="54" t="s">
        <v>432</v>
      </c>
      <c r="D50" s="57" t="s">
        <v>475</v>
      </c>
      <c r="E50" s="270" t="str">
        <f t="shared" si="5"/>
        <v>Hospital Anxiety and Depression Scale (HADS)</v>
      </c>
      <c r="F50" s="270" t="s">
        <v>18</v>
      </c>
      <c r="G50" s="270" t="s">
        <v>480</v>
      </c>
      <c r="H50" s="270" t="s">
        <v>8</v>
      </c>
      <c r="I50" s="30" t="s">
        <v>484</v>
      </c>
      <c r="J50" s="464" t="str">
        <f t="shared" si="4"/>
        <v>OLS</v>
      </c>
      <c r="K50" s="61" t="s">
        <v>28</v>
      </c>
      <c r="L50" s="57"/>
      <c r="M50" s="57"/>
      <c r="N50" s="80"/>
      <c r="O50" s="80"/>
      <c r="P50" s="80"/>
      <c r="Q50" s="80"/>
      <c r="R50" s="80"/>
      <c r="S50" s="38"/>
      <c r="T50" s="38"/>
      <c r="U50" s="80"/>
      <c r="V50" s="514"/>
    </row>
    <row r="51" spans="2:22" ht="39" customHeight="1" thickBot="1" x14ac:dyDescent="0.25">
      <c r="B51" s="512"/>
      <c r="C51" s="54" t="s">
        <v>432</v>
      </c>
      <c r="D51" s="61" t="s">
        <v>476</v>
      </c>
      <c r="E51" s="270" t="str">
        <f t="shared" si="5"/>
        <v>Patient Health Questionnaire 9-item depression module (PHQ-9)</v>
      </c>
      <c r="F51" s="270" t="s">
        <v>18</v>
      </c>
      <c r="G51" s="238" t="s">
        <v>482</v>
      </c>
      <c r="H51" s="270" t="s">
        <v>8</v>
      </c>
      <c r="I51" s="30" t="s">
        <v>486</v>
      </c>
      <c r="J51" s="464" t="str">
        <f t="shared" si="4"/>
        <v>OLS; Tobit; response mapping</v>
      </c>
      <c r="K51" s="61" t="s">
        <v>28</v>
      </c>
      <c r="L51" s="57"/>
      <c r="M51" s="57"/>
      <c r="N51" s="80"/>
      <c r="O51" s="80"/>
      <c r="P51" s="84" t="s">
        <v>74</v>
      </c>
      <c r="Q51" s="84" t="s">
        <v>37</v>
      </c>
      <c r="R51" s="80"/>
      <c r="S51" s="38"/>
      <c r="T51" s="38"/>
      <c r="U51" s="80"/>
      <c r="V51" s="514"/>
    </row>
    <row r="52" spans="2:22" ht="26.1" customHeight="1" thickBot="1" x14ac:dyDescent="0.25">
      <c r="B52" s="512"/>
      <c r="C52" s="54" t="s">
        <v>432</v>
      </c>
      <c r="D52" s="57" t="s">
        <v>477</v>
      </c>
      <c r="E52" s="270" t="str">
        <f t="shared" si="5"/>
        <v>Generalised Anxiety Disorder Assessment (GAD-7)</v>
      </c>
      <c r="F52" s="238" t="s">
        <v>18</v>
      </c>
      <c r="G52" s="238" t="s">
        <v>482</v>
      </c>
      <c r="H52" s="270" t="s">
        <v>8</v>
      </c>
      <c r="I52" s="30" t="s">
        <v>486</v>
      </c>
      <c r="J52" s="464" t="str">
        <f t="shared" si="4"/>
        <v>Tobit; response mapping</v>
      </c>
      <c r="K52" s="57"/>
      <c r="L52" s="57"/>
      <c r="M52" s="57"/>
      <c r="N52" s="80"/>
      <c r="O52" s="80"/>
      <c r="P52" s="84" t="s">
        <v>74</v>
      </c>
      <c r="Q52" s="84" t="s">
        <v>37</v>
      </c>
      <c r="R52" s="80"/>
      <c r="S52" s="38"/>
      <c r="T52" s="38"/>
      <c r="U52" s="80"/>
      <c r="V52" s="514"/>
    </row>
    <row r="53" spans="2:22" ht="51.95" customHeight="1" thickBot="1" x14ac:dyDescent="0.25">
      <c r="B53" s="512"/>
      <c r="C53" s="54" t="s">
        <v>432</v>
      </c>
      <c r="D53" s="57" t="s">
        <v>478</v>
      </c>
      <c r="E53" s="270" t="str">
        <f t="shared" si="5"/>
        <v>Generalised Anxiety Disorder Assessment (GAD-7) and Patient Health Questionnaire (PHQ-9)</v>
      </c>
      <c r="F53" s="238" t="s">
        <v>18</v>
      </c>
      <c r="G53" s="238" t="s">
        <v>482</v>
      </c>
      <c r="H53" s="270" t="s">
        <v>8</v>
      </c>
      <c r="I53" s="30" t="s">
        <v>486</v>
      </c>
      <c r="J53" s="397" t="s">
        <v>207</v>
      </c>
      <c r="K53" s="57"/>
      <c r="L53" s="57"/>
      <c r="M53" s="57"/>
      <c r="N53" s="80"/>
      <c r="O53" s="80"/>
      <c r="P53" s="80"/>
      <c r="Q53" s="80"/>
      <c r="R53" s="80"/>
      <c r="S53" s="38"/>
      <c r="T53" s="38"/>
      <c r="U53" s="80"/>
      <c r="V53" s="514"/>
    </row>
    <row r="54" spans="2:22" ht="39" customHeight="1" thickBot="1" x14ac:dyDescent="0.25">
      <c r="B54" s="512"/>
      <c r="C54" s="54" t="s">
        <v>432</v>
      </c>
      <c r="D54" s="57" t="s">
        <v>479</v>
      </c>
      <c r="E54" s="270" t="str">
        <f t="shared" si="5"/>
        <v>Clinical Outcomes in Routine Evaluation – Outcome Measure (CORE-OM)</v>
      </c>
      <c r="F54" s="238" t="s">
        <v>18</v>
      </c>
      <c r="G54" s="238" t="s">
        <v>482</v>
      </c>
      <c r="H54" s="270" t="s">
        <v>8</v>
      </c>
      <c r="I54" s="30" t="s">
        <v>486</v>
      </c>
      <c r="J54" s="464" t="str">
        <f t="shared" ref="J54:J67" si="6">CONCATENATE(IF(K54="","",CONCATENATE(K54,IF(COUNTA(K54:R54)=COUNTA(K54),"","; "))),IF(L54="","",CONCATENATE(L54,IF(COUNTA(K54:R54)=COUNTA(K54:L54),"","; "))),IF(M54="","",CONCATENATE(M54,IF(COUNTA(K54:R54)=COUNTA(K54:M54),"","; "))),IF(N54="","",CONCATENATE(N54,IF(COUNTA(K54:R54)=COUNTA(K54:N54),"","; "))),IF(O54="","",CONCATENATE(O54,IF(COUNTA(K54:R54)=COUNTA(K54:O54),"","; "))),IF(P54="","",CONCATENATE(P54,IF(COUNTA(K54:R54)=COUNTA(K54:P54),"","; "))),IF(Q54="","",CONCATENATE(Q54,IF(COUNTA(K54:R54)=COUNTA(K54:Q54),"","; "))),IF(R54="","",R54))</f>
        <v>OLS; Tobit; response mapping</v>
      </c>
      <c r="K54" s="61" t="s">
        <v>28</v>
      </c>
      <c r="L54" s="57"/>
      <c r="M54" s="57"/>
      <c r="N54" s="80"/>
      <c r="O54" s="80"/>
      <c r="P54" s="84" t="s">
        <v>74</v>
      </c>
      <c r="Q54" s="84" t="s">
        <v>37</v>
      </c>
      <c r="R54" s="80"/>
      <c r="S54" s="38"/>
      <c r="T54" s="38"/>
      <c r="U54" s="80"/>
      <c r="V54" s="235" t="s">
        <v>488</v>
      </c>
    </row>
    <row r="55" spans="2:22" ht="26.1" customHeight="1" thickBot="1" x14ac:dyDescent="0.25">
      <c r="B55" s="503"/>
      <c r="C55" s="54" t="s">
        <v>432</v>
      </c>
      <c r="D55" s="116" t="s">
        <v>233</v>
      </c>
      <c r="E55" s="20" t="str">
        <f t="shared" si="5"/>
        <v>General Health Questionnaire (GHQ-12)</v>
      </c>
      <c r="F55" s="224" t="s">
        <v>18</v>
      </c>
      <c r="G55" s="224" t="s">
        <v>483</v>
      </c>
      <c r="H55" s="224" t="s">
        <v>8</v>
      </c>
      <c r="I55" s="198" t="s">
        <v>487</v>
      </c>
      <c r="J55" s="458" t="str">
        <f t="shared" si="6"/>
        <v>OLS; response mapping</v>
      </c>
      <c r="K55" s="72" t="s">
        <v>28</v>
      </c>
      <c r="L55" s="245"/>
      <c r="M55" s="245"/>
      <c r="N55" s="242"/>
      <c r="O55" s="242"/>
      <c r="P55" s="242"/>
      <c r="Q55" s="85" t="s">
        <v>37</v>
      </c>
      <c r="R55" s="242"/>
      <c r="S55" s="263"/>
      <c r="T55" s="263"/>
      <c r="U55" s="242"/>
      <c r="V55" s="246"/>
    </row>
    <row r="56" spans="2:22" ht="39" customHeight="1" thickBot="1" x14ac:dyDescent="0.25">
      <c r="B56" s="12" t="s">
        <v>256</v>
      </c>
      <c r="C56" s="58" t="s">
        <v>98</v>
      </c>
      <c r="D56" s="59" t="s">
        <v>99</v>
      </c>
      <c r="E56" s="273" t="str">
        <f t="shared" si="5"/>
        <v>Oral Health Impact Profile (OHIP)</v>
      </c>
      <c r="F56" s="7" t="s">
        <v>17</v>
      </c>
      <c r="G56" s="7" t="s">
        <v>100</v>
      </c>
      <c r="H56" s="7" t="s">
        <v>19</v>
      </c>
      <c r="I56" s="8">
        <v>250</v>
      </c>
      <c r="J56" s="2" t="str">
        <f t="shared" si="6"/>
        <v>Tobit</v>
      </c>
      <c r="K56" s="59"/>
      <c r="L56" s="59"/>
      <c r="M56" s="59"/>
      <c r="N56" s="81"/>
      <c r="O56" s="81"/>
      <c r="P56" s="82" t="s">
        <v>74</v>
      </c>
      <c r="Q56" s="81"/>
      <c r="R56" s="81"/>
      <c r="S56" s="40"/>
      <c r="T56" s="40"/>
      <c r="U56" s="81"/>
      <c r="V56" s="17"/>
    </row>
    <row r="57" spans="2:22" ht="20.25" customHeight="1" thickBot="1" x14ac:dyDescent="0.25">
      <c r="B57" s="491" t="s">
        <v>257</v>
      </c>
      <c r="C57" s="62" t="s">
        <v>52</v>
      </c>
      <c r="D57" s="177" t="s">
        <v>53</v>
      </c>
      <c r="E57" s="475" t="str">
        <f t="shared" si="5"/>
        <v>25-item Visual Functioning Questionnaire (VFQ-25)</v>
      </c>
      <c r="F57" s="273" t="s">
        <v>17</v>
      </c>
      <c r="G57" s="273" t="s">
        <v>55</v>
      </c>
      <c r="H57" s="273" t="s">
        <v>14</v>
      </c>
      <c r="I57" s="13" t="s">
        <v>247</v>
      </c>
      <c r="J57" s="463" t="str">
        <f t="shared" si="6"/>
        <v>OLS; CLAD; Tobit</v>
      </c>
      <c r="K57" s="55" t="s">
        <v>28</v>
      </c>
      <c r="L57" s="55"/>
      <c r="M57" s="55"/>
      <c r="N57" s="79"/>
      <c r="O57" s="86" t="s">
        <v>48</v>
      </c>
      <c r="P57" s="86" t="s">
        <v>74</v>
      </c>
      <c r="Q57" s="86"/>
      <c r="R57" s="86"/>
      <c r="S57" s="36"/>
      <c r="T57" s="36"/>
      <c r="U57" s="79"/>
      <c r="V57" s="493"/>
    </row>
    <row r="58" spans="2:22" ht="18.75" customHeight="1" thickBot="1" x14ac:dyDescent="0.25">
      <c r="B58" s="486"/>
      <c r="C58" s="63" t="s">
        <v>52</v>
      </c>
      <c r="D58" s="245" t="s">
        <v>53</v>
      </c>
      <c r="E58" s="477"/>
      <c r="F58" s="224" t="s">
        <v>18</v>
      </c>
      <c r="G58" s="224" t="s">
        <v>55</v>
      </c>
      <c r="H58" s="224" t="s">
        <v>14</v>
      </c>
      <c r="I58" s="197" t="s">
        <v>248</v>
      </c>
      <c r="J58" s="458" t="str">
        <f t="shared" si="6"/>
        <v>OLS; CLAD; Tobit</v>
      </c>
      <c r="K58" s="55" t="s">
        <v>28</v>
      </c>
      <c r="L58" s="55"/>
      <c r="M58" s="55"/>
      <c r="N58" s="79"/>
      <c r="O58" s="86" t="s">
        <v>48</v>
      </c>
      <c r="P58" s="86" t="s">
        <v>74</v>
      </c>
      <c r="Q58" s="265"/>
      <c r="R58" s="242"/>
      <c r="S58" s="263"/>
      <c r="T58" s="263"/>
      <c r="U58" s="242"/>
      <c r="V58" s="494"/>
    </row>
    <row r="59" spans="2:22" ht="26.1" customHeight="1" thickBot="1" x14ac:dyDescent="0.25">
      <c r="B59" s="491" t="s">
        <v>258</v>
      </c>
      <c r="C59" s="62" t="s">
        <v>93</v>
      </c>
      <c r="D59" s="55" t="s">
        <v>94</v>
      </c>
      <c r="E59" s="223" t="str">
        <f t="shared" ref="E59:E64" si="7">D59</f>
        <v>Inflammatory Bowel Disease Questionnaire (IBDQ)</v>
      </c>
      <c r="F59" s="273" t="s">
        <v>17</v>
      </c>
      <c r="G59" s="273" t="s">
        <v>96</v>
      </c>
      <c r="H59" s="273" t="s">
        <v>6</v>
      </c>
      <c r="I59" s="13">
        <v>3320</v>
      </c>
      <c r="J59" s="463" t="str">
        <f t="shared" si="6"/>
        <v>Linear mixed models</v>
      </c>
      <c r="K59" s="55" t="s">
        <v>310</v>
      </c>
      <c r="L59" s="55"/>
      <c r="M59" s="55"/>
      <c r="N59" s="79"/>
      <c r="O59" s="79"/>
      <c r="P59" s="79"/>
      <c r="Q59" s="86"/>
      <c r="R59" s="87"/>
      <c r="S59" s="36"/>
      <c r="T59" s="36"/>
      <c r="U59" s="79"/>
      <c r="V59" s="493"/>
    </row>
    <row r="60" spans="2:22" ht="26.1" customHeight="1" thickBot="1" x14ac:dyDescent="0.25">
      <c r="B60" s="492"/>
      <c r="C60" s="64" t="s">
        <v>93</v>
      </c>
      <c r="D60" s="57" t="s">
        <v>95</v>
      </c>
      <c r="E60" s="270" t="str">
        <f t="shared" si="7"/>
        <v>Crohn's Disease Activity Index (CDAI)</v>
      </c>
      <c r="F60" s="270" t="s">
        <v>17</v>
      </c>
      <c r="G60" s="270" t="s">
        <v>96</v>
      </c>
      <c r="H60" s="270" t="s">
        <v>6</v>
      </c>
      <c r="I60" s="14">
        <v>3575</v>
      </c>
      <c r="J60" s="464" t="str">
        <f t="shared" si="6"/>
        <v>Linear mixed models</v>
      </c>
      <c r="K60" s="55" t="s">
        <v>310</v>
      </c>
      <c r="L60" s="57"/>
      <c r="M60" s="57"/>
      <c r="N60" s="80"/>
      <c r="O60" s="80"/>
      <c r="P60" s="80"/>
      <c r="Q60" s="80"/>
      <c r="R60" s="88"/>
      <c r="S60" s="38"/>
      <c r="T60" s="38"/>
      <c r="U60" s="80"/>
      <c r="V60" s="497"/>
    </row>
    <row r="61" spans="2:22" ht="26.1" customHeight="1" thickBot="1" x14ac:dyDescent="0.25">
      <c r="B61" s="492"/>
      <c r="C61" s="64" t="s">
        <v>93</v>
      </c>
      <c r="D61" s="57" t="s">
        <v>94</v>
      </c>
      <c r="E61" s="270" t="str">
        <f t="shared" si="7"/>
        <v>Inflammatory Bowel Disease Questionnaire (IBDQ)</v>
      </c>
      <c r="F61" s="270" t="s">
        <v>18</v>
      </c>
      <c r="G61" s="270" t="s">
        <v>96</v>
      </c>
      <c r="H61" s="270" t="s">
        <v>6</v>
      </c>
      <c r="I61" s="14">
        <v>3230</v>
      </c>
      <c r="J61" s="464" t="str">
        <f t="shared" si="6"/>
        <v>Linear mixed models</v>
      </c>
      <c r="K61" s="55" t="s">
        <v>310</v>
      </c>
      <c r="L61" s="57"/>
      <c r="M61" s="57"/>
      <c r="N61" s="80"/>
      <c r="O61" s="80"/>
      <c r="P61" s="80"/>
      <c r="Q61" s="89"/>
      <c r="R61" s="88"/>
      <c r="S61" s="38"/>
      <c r="T61" s="38"/>
      <c r="U61" s="80"/>
      <c r="V61" s="497"/>
    </row>
    <row r="62" spans="2:22" ht="26.1" customHeight="1" thickBot="1" x14ac:dyDescent="0.25">
      <c r="B62" s="486"/>
      <c r="C62" s="63" t="s">
        <v>93</v>
      </c>
      <c r="D62" s="245" t="s">
        <v>95</v>
      </c>
      <c r="E62" s="20" t="str">
        <f t="shared" si="7"/>
        <v>Crohn's Disease Activity Index (CDAI)</v>
      </c>
      <c r="F62" s="224" t="s">
        <v>18</v>
      </c>
      <c r="G62" s="224" t="s">
        <v>96</v>
      </c>
      <c r="H62" s="224" t="s">
        <v>6</v>
      </c>
      <c r="I62" s="197">
        <v>3640</v>
      </c>
      <c r="J62" s="458" t="str">
        <f t="shared" si="6"/>
        <v>Linear mixed models</v>
      </c>
      <c r="K62" s="55" t="s">
        <v>310</v>
      </c>
      <c r="L62" s="245"/>
      <c r="M62" s="245"/>
      <c r="N62" s="242"/>
      <c r="O62" s="242"/>
      <c r="P62" s="242"/>
      <c r="Q62" s="242"/>
      <c r="R62" s="90"/>
      <c r="S62" s="263"/>
      <c r="T62" s="263"/>
      <c r="U62" s="242"/>
      <c r="V62" s="494"/>
    </row>
    <row r="63" spans="2:22" ht="51.95" customHeight="1" thickBot="1" x14ac:dyDescent="0.25">
      <c r="B63" s="33" t="s">
        <v>259</v>
      </c>
      <c r="C63" s="145" t="s">
        <v>202</v>
      </c>
      <c r="D63" s="244" t="s">
        <v>40</v>
      </c>
      <c r="E63" s="223" t="str">
        <f t="shared" si="7"/>
        <v>Minnesota Living with Heart Failure Questionnaire (MLWHF)</v>
      </c>
      <c r="F63" s="228" t="s">
        <v>17</v>
      </c>
      <c r="G63" s="228" t="s">
        <v>203</v>
      </c>
      <c r="H63" s="228" t="s">
        <v>4</v>
      </c>
      <c r="I63" s="19" t="s">
        <v>204</v>
      </c>
      <c r="J63" s="459" t="str">
        <f t="shared" si="6"/>
        <v>Linear mixed models</v>
      </c>
      <c r="K63" s="244" t="s">
        <v>310</v>
      </c>
      <c r="L63" s="244"/>
      <c r="M63" s="244"/>
      <c r="N63" s="241"/>
      <c r="O63" s="241"/>
      <c r="P63" s="241"/>
      <c r="Q63" s="241"/>
      <c r="R63" s="91"/>
      <c r="S63" s="262"/>
      <c r="T63" s="262"/>
      <c r="U63" s="241"/>
      <c r="V63" s="269"/>
    </row>
    <row r="64" spans="2:22" ht="26.1" customHeight="1" x14ac:dyDescent="0.2">
      <c r="B64" s="491" t="s">
        <v>260</v>
      </c>
      <c r="C64" s="62" t="s">
        <v>72</v>
      </c>
      <c r="D64" s="55" t="s">
        <v>44</v>
      </c>
      <c r="E64" s="475" t="str">
        <f t="shared" si="7"/>
        <v>Health Assessment Questionnaire Disability Index (HAQ-DI)</v>
      </c>
      <c r="F64" s="273" t="s">
        <v>17</v>
      </c>
      <c r="G64" s="273" t="s">
        <v>24</v>
      </c>
      <c r="H64" s="273" t="s">
        <v>9</v>
      </c>
      <c r="I64" s="13">
        <v>235</v>
      </c>
      <c r="J64" s="463" t="str">
        <f t="shared" si="6"/>
        <v>OLS</v>
      </c>
      <c r="K64" s="55" t="s">
        <v>28</v>
      </c>
      <c r="L64" s="55"/>
      <c r="M64" s="55"/>
      <c r="N64" s="79"/>
      <c r="O64" s="79"/>
      <c r="P64" s="79"/>
      <c r="Q64" s="86"/>
      <c r="R64" s="79"/>
      <c r="S64" s="36"/>
      <c r="T64" s="36"/>
      <c r="U64" s="79"/>
      <c r="V64" s="493"/>
    </row>
    <row r="65" spans="1:22" ht="26.1" customHeight="1" thickBot="1" x14ac:dyDescent="0.25">
      <c r="B65" s="486"/>
      <c r="C65" s="63" t="s">
        <v>72</v>
      </c>
      <c r="D65" s="245" t="s">
        <v>44</v>
      </c>
      <c r="E65" s="477"/>
      <c r="F65" s="224" t="s">
        <v>1</v>
      </c>
      <c r="G65" s="224" t="s">
        <v>24</v>
      </c>
      <c r="H65" s="224" t="s">
        <v>9</v>
      </c>
      <c r="I65" s="197">
        <v>206</v>
      </c>
      <c r="J65" s="458" t="str">
        <f t="shared" si="6"/>
        <v>OLS</v>
      </c>
      <c r="K65" s="245" t="s">
        <v>28</v>
      </c>
      <c r="L65" s="245"/>
      <c r="M65" s="245"/>
      <c r="N65" s="242"/>
      <c r="O65" s="242"/>
      <c r="P65" s="242"/>
      <c r="Q65" s="265"/>
      <c r="R65" s="242"/>
      <c r="S65" s="263"/>
      <c r="T65" s="263"/>
      <c r="U65" s="242"/>
      <c r="V65" s="494"/>
    </row>
    <row r="66" spans="1:22" ht="51.95" customHeight="1" thickBot="1" x14ac:dyDescent="0.25">
      <c r="B66" s="126" t="s">
        <v>442</v>
      </c>
      <c r="C66" s="70" t="s">
        <v>431</v>
      </c>
      <c r="D66" s="243" t="s">
        <v>443</v>
      </c>
      <c r="E66" s="223" t="str">
        <f>D66</f>
        <v>University of Washington Quality of Life questionnaire version 4 (UW QOL v4)</v>
      </c>
      <c r="F66" s="228" t="s">
        <v>17</v>
      </c>
      <c r="G66" s="229" t="s">
        <v>444</v>
      </c>
      <c r="H66" s="229" t="s">
        <v>3</v>
      </c>
      <c r="I66" s="28">
        <v>89</v>
      </c>
      <c r="J66" s="459" t="str">
        <f t="shared" si="6"/>
        <v>OLS</v>
      </c>
      <c r="K66" s="137" t="s">
        <v>28</v>
      </c>
      <c r="L66" s="244"/>
      <c r="M66" s="244"/>
      <c r="N66" s="241"/>
      <c r="O66" s="241"/>
      <c r="P66" s="241"/>
      <c r="Q66" s="92"/>
      <c r="R66" s="241"/>
      <c r="S66" s="262"/>
      <c r="T66" s="262"/>
      <c r="U66" s="241" t="s">
        <v>583</v>
      </c>
      <c r="V66" s="232" t="s">
        <v>589</v>
      </c>
    </row>
    <row r="67" spans="1:22" ht="26.1" customHeight="1" thickBot="1" x14ac:dyDescent="0.25">
      <c r="B67" s="491" t="s">
        <v>614</v>
      </c>
      <c r="C67" s="70" t="s">
        <v>607</v>
      </c>
      <c r="D67" s="276" t="s">
        <v>615</v>
      </c>
      <c r="E67" s="475" t="str">
        <f>D67</f>
        <v>AUDIT-C Scores</v>
      </c>
      <c r="F67" s="273" t="s">
        <v>17</v>
      </c>
      <c r="G67" s="237" t="s">
        <v>616</v>
      </c>
      <c r="H67" s="237" t="s">
        <v>10</v>
      </c>
      <c r="I67" s="29">
        <v>17440</v>
      </c>
      <c r="J67" s="478" t="str">
        <f t="shared" si="6"/>
        <v>GLM; Method of recycled predictions applied to obtain average adjusted mean preference weights</v>
      </c>
      <c r="K67" s="209"/>
      <c r="L67" s="243" t="s">
        <v>36</v>
      </c>
      <c r="M67" s="243"/>
      <c r="N67" s="240"/>
      <c r="O67" s="240"/>
      <c r="P67" s="240"/>
      <c r="Q67" s="264"/>
      <c r="R67" s="272" t="s">
        <v>617</v>
      </c>
      <c r="S67" s="536"/>
      <c r="T67" s="536"/>
      <c r="U67" s="240"/>
      <c r="V67" s="489"/>
    </row>
    <row r="68" spans="1:22" ht="39" customHeight="1" thickBot="1" x14ac:dyDescent="0.25">
      <c r="B68" s="486"/>
      <c r="C68" s="122" t="s">
        <v>607</v>
      </c>
      <c r="D68" s="60" t="s">
        <v>615</v>
      </c>
      <c r="E68" s="477"/>
      <c r="F68" s="224" t="s">
        <v>18</v>
      </c>
      <c r="G68" s="230" t="s">
        <v>616</v>
      </c>
      <c r="H68" s="230" t="s">
        <v>10</v>
      </c>
      <c r="I68" s="198">
        <v>17440</v>
      </c>
      <c r="J68" s="480"/>
      <c r="K68" s="72"/>
      <c r="L68" s="245" t="s">
        <v>36</v>
      </c>
      <c r="M68" s="245"/>
      <c r="N68" s="242"/>
      <c r="O68" s="242"/>
      <c r="P68" s="242"/>
      <c r="Q68" s="265"/>
      <c r="R68" s="82" t="s">
        <v>617</v>
      </c>
      <c r="S68" s="537"/>
      <c r="T68" s="537"/>
      <c r="U68" s="242"/>
      <c r="V68" s="503"/>
    </row>
    <row r="69" spans="1:22" ht="12.95" customHeight="1" x14ac:dyDescent="0.2">
      <c r="A69" s="609"/>
      <c r="B69" s="492" t="s">
        <v>539</v>
      </c>
      <c r="C69" s="145" t="s">
        <v>490</v>
      </c>
      <c r="D69" s="207" t="s">
        <v>540</v>
      </c>
      <c r="E69" s="476" t="str">
        <f>D69</f>
        <v>Diabetes-39 (D-39)</v>
      </c>
      <c r="F69" s="118" t="s">
        <v>17</v>
      </c>
      <c r="G69" s="502" t="s">
        <v>541</v>
      </c>
      <c r="H69" s="237" t="s">
        <v>374</v>
      </c>
      <c r="I69" s="124">
        <v>924</v>
      </c>
      <c r="J69" s="479" t="str">
        <f>CONCATENATE(IF(K69="","",CONCATENATE(K69,IF(COUNTA(K69:R69)=COUNTA(K69),"","; "))),IF(L69="","",CONCATENATE(L69,IF(COUNTA(K69:R69)=COUNTA(K69:L69),"","; "))),IF(M69="","",CONCATENATE(M69,IF(COUNTA(K69:R69)=COUNTA(K69:M69),"","; "))),IF(N69="","",CONCATENATE(N69,IF(COUNTA(K69:R69)=COUNTA(K69:N69),"","; "))),IF(O69="","",CONCATENATE(O69,IF(COUNTA(K69:R69)=COUNTA(K69:O69),"","; "))),IF(P69="","",CONCATENATE(P69,IF(COUNTA(K69:R69)=COUNTA(K69:P69),"","; "))),IF(Q69="","",CONCATENATE(Q69,IF(COUNTA(K69:R69)=COUNTA(K69:Q69),"","; "))),IF(R69="","",R69))</f>
        <v>OLS; GLM</v>
      </c>
      <c r="K69" s="137" t="s">
        <v>28</v>
      </c>
      <c r="L69" s="137" t="s">
        <v>36</v>
      </c>
      <c r="M69" s="244"/>
      <c r="N69" s="241"/>
      <c r="O69" s="241"/>
      <c r="P69" s="241"/>
      <c r="Q69" s="92"/>
      <c r="R69" s="241"/>
      <c r="S69" s="262"/>
      <c r="T69" s="262"/>
      <c r="U69" s="241"/>
      <c r="V69" s="476" t="s">
        <v>450</v>
      </c>
    </row>
    <row r="70" spans="1:22" ht="12.95" customHeight="1" x14ac:dyDescent="0.2">
      <c r="A70" s="609"/>
      <c r="B70" s="492"/>
      <c r="C70" s="145" t="s">
        <v>490</v>
      </c>
      <c r="D70" s="207" t="s">
        <v>540</v>
      </c>
      <c r="E70" s="476"/>
      <c r="F70" s="238" t="s">
        <v>18</v>
      </c>
      <c r="G70" s="502"/>
      <c r="H70" s="238" t="str">
        <f>H69</f>
        <v>Endocrine disorders</v>
      </c>
      <c r="I70" s="30">
        <v>924</v>
      </c>
      <c r="J70" s="479"/>
      <c r="K70" s="137" t="s">
        <v>28</v>
      </c>
      <c r="L70" s="137" t="s">
        <v>36</v>
      </c>
      <c r="M70" s="244"/>
      <c r="N70" s="241"/>
      <c r="O70" s="241"/>
      <c r="P70" s="241"/>
      <c r="Q70" s="92"/>
      <c r="R70" s="241"/>
      <c r="S70" s="262"/>
      <c r="T70" s="262"/>
      <c r="U70" s="241"/>
      <c r="V70" s="476"/>
    </row>
    <row r="71" spans="1:22" ht="12.95" customHeight="1" x14ac:dyDescent="0.2">
      <c r="A71" s="609"/>
      <c r="B71" s="492"/>
      <c r="C71" s="145" t="s">
        <v>490</v>
      </c>
      <c r="D71" s="207" t="s">
        <v>540</v>
      </c>
      <c r="E71" s="476"/>
      <c r="F71" s="238" t="s">
        <v>1</v>
      </c>
      <c r="G71" s="502"/>
      <c r="H71" s="238" t="str">
        <f>H70</f>
        <v>Endocrine disorders</v>
      </c>
      <c r="I71" s="30">
        <v>924</v>
      </c>
      <c r="J71" s="479"/>
      <c r="K71" s="137" t="s">
        <v>28</v>
      </c>
      <c r="L71" s="137" t="s">
        <v>36</v>
      </c>
      <c r="M71" s="244"/>
      <c r="N71" s="241"/>
      <c r="O71" s="241"/>
      <c r="P71" s="241"/>
      <c r="Q71" s="92"/>
      <c r="R71" s="241"/>
      <c r="S71" s="262"/>
      <c r="T71" s="262"/>
      <c r="U71" s="241"/>
      <c r="V71" s="476"/>
    </row>
    <row r="72" spans="1:22" ht="12.95" customHeight="1" x14ac:dyDescent="0.2">
      <c r="A72" s="609"/>
      <c r="B72" s="492"/>
      <c r="C72" s="145" t="s">
        <v>490</v>
      </c>
      <c r="D72" s="207" t="s">
        <v>540</v>
      </c>
      <c r="E72" s="476"/>
      <c r="F72" s="238" t="s">
        <v>354</v>
      </c>
      <c r="G72" s="502"/>
      <c r="H72" s="238" t="str">
        <f>H71</f>
        <v>Endocrine disorders</v>
      </c>
      <c r="I72" s="30">
        <v>924</v>
      </c>
      <c r="J72" s="479"/>
      <c r="K72" s="137" t="s">
        <v>28</v>
      </c>
      <c r="L72" s="137" t="s">
        <v>36</v>
      </c>
      <c r="M72" s="244"/>
      <c r="N72" s="241"/>
      <c r="O72" s="241"/>
      <c r="P72" s="241"/>
      <c r="Q72" s="92"/>
      <c r="R72" s="241"/>
      <c r="S72" s="262"/>
      <c r="T72" s="262"/>
      <c r="U72" s="241"/>
      <c r="V72" s="476"/>
    </row>
    <row r="73" spans="1:22" ht="12.95" customHeight="1" x14ac:dyDescent="0.2">
      <c r="A73" s="609"/>
      <c r="B73" s="492"/>
      <c r="C73" s="145" t="s">
        <v>490</v>
      </c>
      <c r="D73" s="207" t="s">
        <v>540</v>
      </c>
      <c r="E73" s="476"/>
      <c r="F73" s="238" t="s">
        <v>87</v>
      </c>
      <c r="G73" s="502"/>
      <c r="H73" s="238" t="str">
        <f>H72</f>
        <v>Endocrine disorders</v>
      </c>
      <c r="I73" s="30">
        <v>924</v>
      </c>
      <c r="J73" s="479"/>
      <c r="K73" s="137" t="s">
        <v>28</v>
      </c>
      <c r="L73" s="137" t="s">
        <v>36</v>
      </c>
      <c r="M73" s="244"/>
      <c r="N73" s="241"/>
      <c r="O73" s="241"/>
      <c r="P73" s="241"/>
      <c r="Q73" s="92"/>
      <c r="R73" s="241"/>
      <c r="S73" s="262"/>
      <c r="T73" s="262"/>
      <c r="U73" s="241"/>
      <c r="V73" s="476"/>
    </row>
    <row r="74" spans="1:22" ht="12.95" customHeight="1" thickBot="1" x14ac:dyDescent="0.25">
      <c r="A74" s="609"/>
      <c r="B74" s="486"/>
      <c r="C74" s="145" t="s">
        <v>490</v>
      </c>
      <c r="D74" s="208" t="s">
        <v>540</v>
      </c>
      <c r="E74" s="477"/>
      <c r="F74" s="239" t="s">
        <v>356</v>
      </c>
      <c r="G74" s="509"/>
      <c r="H74" s="239" t="str">
        <f>H73</f>
        <v>Endocrine disorders</v>
      </c>
      <c r="I74" s="31">
        <v>924</v>
      </c>
      <c r="J74" s="480"/>
      <c r="K74" s="137" t="s">
        <v>28</v>
      </c>
      <c r="L74" s="137" t="s">
        <v>36</v>
      </c>
      <c r="M74" s="244"/>
      <c r="N74" s="241"/>
      <c r="O74" s="241"/>
      <c r="P74" s="241"/>
      <c r="Q74" s="92"/>
      <c r="R74" s="241"/>
      <c r="S74" s="262"/>
      <c r="T74" s="262"/>
      <c r="U74" s="241"/>
      <c r="V74" s="477"/>
    </row>
    <row r="75" spans="1:22" ht="12.95" customHeight="1" thickBot="1" x14ac:dyDescent="0.25">
      <c r="B75" s="491" t="s">
        <v>542</v>
      </c>
      <c r="C75" s="191" t="s">
        <v>733</v>
      </c>
      <c r="D75" s="55" t="s">
        <v>447</v>
      </c>
      <c r="E75" s="610" t="str">
        <f>D75</f>
        <v>MacNew Heart Disease Quality of Life Questionnaire (MacNew) instrument</v>
      </c>
      <c r="F75" s="237" t="s">
        <v>17</v>
      </c>
      <c r="G75" s="516" t="s">
        <v>448</v>
      </c>
      <c r="H75" s="237" t="s">
        <v>4</v>
      </c>
      <c r="I75" s="29">
        <v>943</v>
      </c>
      <c r="J75" s="525" t="str">
        <f>CONCATENATE(IF(K75="","",CONCATENATE(K75,IF(COUNTA(K75:R75)=COUNTA(K75),"","; "))),IF(L75="","",CONCATENATE(L75,IF(COUNTA(K75:R75)=COUNTA(K75:L75),"","; "))),IF(M75="","",CONCATENATE(M75,IF(COUNTA(K75:R75)=COUNTA(K75:M75),"","; "))),IF(N75="","",CONCATENATE(N75,IF(COUNTA(K75:R75)=COUNTA(K75:N75),"","; "))),IF(O75="","",CONCATENATE(O75,IF(COUNTA(K75:R75)=COUNTA(K75:O75),"","; "))),IF(P75="","",CONCATENATE(P75,IF(COUNTA(K75:R75)=COUNTA(K75:P75),"","; "))),IF(Q75="","",CONCATENATE(Q75,IF(COUNTA(K75:R75)=COUNTA(K75:Q75),"","; "))),IF(R75="","",R75))</f>
        <v>OLS; GLM; robust MM-estimator</v>
      </c>
      <c r="K75" s="71" t="s">
        <v>28</v>
      </c>
      <c r="L75" s="71" t="s">
        <v>36</v>
      </c>
      <c r="M75" s="55"/>
      <c r="N75" s="79"/>
      <c r="O75" s="79"/>
      <c r="P75" s="79"/>
      <c r="Q75" s="86"/>
      <c r="R75" s="83" t="s">
        <v>449</v>
      </c>
      <c r="S75" s="36"/>
      <c r="T75" s="36"/>
      <c r="U75" s="79"/>
      <c r="V75" s="513" t="s">
        <v>450</v>
      </c>
    </row>
    <row r="76" spans="1:22" ht="12.95" customHeight="1" thickBot="1" x14ac:dyDescent="0.25">
      <c r="B76" s="492"/>
      <c r="C76" s="64" t="s">
        <v>733</v>
      </c>
      <c r="D76" s="57" t="s">
        <v>447</v>
      </c>
      <c r="E76" s="563"/>
      <c r="F76" s="238" t="s">
        <v>18</v>
      </c>
      <c r="G76" s="517"/>
      <c r="H76" s="238" t="str">
        <f>H75</f>
        <v>Cardiovascular</v>
      </c>
      <c r="I76" s="30">
        <v>943</v>
      </c>
      <c r="J76" s="526"/>
      <c r="K76" s="71" t="s">
        <v>28</v>
      </c>
      <c r="L76" s="71" t="s">
        <v>36</v>
      </c>
      <c r="M76" s="55"/>
      <c r="N76" s="79"/>
      <c r="O76" s="79"/>
      <c r="P76" s="79"/>
      <c r="Q76" s="86"/>
      <c r="R76" s="83" t="s">
        <v>449</v>
      </c>
      <c r="S76" s="38"/>
      <c r="T76" s="38"/>
      <c r="U76" s="80"/>
      <c r="V76" s="514"/>
    </row>
    <row r="77" spans="1:22" ht="12.95" customHeight="1" thickBot="1" x14ac:dyDescent="0.25">
      <c r="B77" s="492"/>
      <c r="C77" s="64" t="s">
        <v>733</v>
      </c>
      <c r="D77" s="57" t="s">
        <v>447</v>
      </c>
      <c r="E77" s="563"/>
      <c r="F77" s="238" t="s">
        <v>1</v>
      </c>
      <c r="G77" s="517"/>
      <c r="H77" s="238" t="str">
        <f>H76</f>
        <v>Cardiovascular</v>
      </c>
      <c r="I77" s="30">
        <v>943</v>
      </c>
      <c r="J77" s="526"/>
      <c r="K77" s="71" t="s">
        <v>28</v>
      </c>
      <c r="L77" s="71" t="s">
        <v>36</v>
      </c>
      <c r="M77" s="55"/>
      <c r="N77" s="79"/>
      <c r="O77" s="79"/>
      <c r="P77" s="79"/>
      <c r="Q77" s="86"/>
      <c r="R77" s="83" t="s">
        <v>449</v>
      </c>
      <c r="S77" s="38"/>
      <c r="T77" s="38"/>
      <c r="U77" s="80"/>
      <c r="V77" s="514"/>
    </row>
    <row r="78" spans="1:22" ht="12.95" customHeight="1" thickBot="1" x14ac:dyDescent="0.25">
      <c r="B78" s="492"/>
      <c r="C78" s="64" t="s">
        <v>733</v>
      </c>
      <c r="D78" s="57" t="s">
        <v>447</v>
      </c>
      <c r="E78" s="563"/>
      <c r="F78" s="238" t="s">
        <v>354</v>
      </c>
      <c r="G78" s="517"/>
      <c r="H78" s="238" t="str">
        <f>H77</f>
        <v>Cardiovascular</v>
      </c>
      <c r="I78" s="30">
        <v>640</v>
      </c>
      <c r="J78" s="526"/>
      <c r="K78" s="71" t="s">
        <v>28</v>
      </c>
      <c r="L78" s="71" t="s">
        <v>36</v>
      </c>
      <c r="M78" s="55"/>
      <c r="N78" s="79"/>
      <c r="O78" s="79"/>
      <c r="P78" s="79"/>
      <c r="Q78" s="86"/>
      <c r="R78" s="83" t="s">
        <v>449</v>
      </c>
      <c r="S78" s="38"/>
      <c r="T78" s="38"/>
      <c r="U78" s="80"/>
      <c r="V78" s="514"/>
    </row>
    <row r="79" spans="1:22" ht="12.95" customHeight="1" thickBot="1" x14ac:dyDescent="0.25">
      <c r="B79" s="492"/>
      <c r="C79" s="64" t="s">
        <v>733</v>
      </c>
      <c r="D79" s="57" t="s">
        <v>447</v>
      </c>
      <c r="E79" s="563"/>
      <c r="F79" s="238" t="s">
        <v>87</v>
      </c>
      <c r="G79" s="517"/>
      <c r="H79" s="238" t="str">
        <f>H78</f>
        <v>Cardiovascular</v>
      </c>
      <c r="I79" s="30">
        <v>943</v>
      </c>
      <c r="J79" s="526"/>
      <c r="K79" s="71" t="s">
        <v>28</v>
      </c>
      <c r="L79" s="71" t="s">
        <v>36</v>
      </c>
      <c r="M79" s="55"/>
      <c r="N79" s="79"/>
      <c r="O79" s="79"/>
      <c r="P79" s="79"/>
      <c r="Q79" s="86"/>
      <c r="R79" s="83" t="s">
        <v>449</v>
      </c>
      <c r="S79" s="38"/>
      <c r="T79" s="38"/>
      <c r="U79" s="80"/>
      <c r="V79" s="514"/>
    </row>
    <row r="80" spans="1:22" ht="12.95" customHeight="1" thickBot="1" x14ac:dyDescent="0.25">
      <c r="B80" s="486"/>
      <c r="C80" s="65" t="s">
        <v>733</v>
      </c>
      <c r="D80" s="66" t="s">
        <v>447</v>
      </c>
      <c r="E80" s="611"/>
      <c r="F80" s="239" t="s">
        <v>356</v>
      </c>
      <c r="G80" s="518"/>
      <c r="H80" s="239" t="str">
        <f>H79</f>
        <v>Cardiovascular</v>
      </c>
      <c r="I80" s="31">
        <v>943</v>
      </c>
      <c r="J80" s="527"/>
      <c r="K80" s="71" t="s">
        <v>28</v>
      </c>
      <c r="L80" s="71" t="s">
        <v>36</v>
      </c>
      <c r="M80" s="55"/>
      <c r="N80" s="79"/>
      <c r="O80" s="79"/>
      <c r="P80" s="79"/>
      <c r="Q80" s="86"/>
      <c r="R80" s="83" t="s">
        <v>449</v>
      </c>
      <c r="S80" s="41"/>
      <c r="T80" s="41"/>
      <c r="U80" s="93"/>
      <c r="V80" s="515"/>
    </row>
    <row r="81" spans="2:22" ht="25.5" customHeight="1" thickBot="1" x14ac:dyDescent="0.25">
      <c r="B81" s="613" t="s">
        <v>865</v>
      </c>
      <c r="C81" s="206" t="s">
        <v>747</v>
      </c>
      <c r="D81" s="210" t="s">
        <v>866</v>
      </c>
      <c r="E81" s="468" t="str">
        <f t="shared" ref="E81:E104" si="8">D81</f>
        <v>Parkinson's Disease Questionnaire-8 (PDQ-8)</v>
      </c>
      <c r="F81" s="461" t="s">
        <v>17</v>
      </c>
      <c r="G81" s="468" t="s">
        <v>867</v>
      </c>
      <c r="H81" s="468" t="s">
        <v>5</v>
      </c>
      <c r="I81" s="422">
        <v>228</v>
      </c>
      <c r="J81" s="478" t="str">
        <f t="shared" ref="J81:J88" si="9">CONCATENATE(IF(K81="","",CONCATENATE(K81,IF(COUNTA(K81:R81)=COUNTA(K81),"","; "))),IF(L81="","",CONCATENATE(L81,IF(COUNTA(K81:R81)=COUNTA(K81:L81),"","; "))),IF(M81="","",CONCATENATE(M81,IF(COUNTA(K81:R81)=COUNTA(K81:M81),"","; "))),IF(N81="","",CONCATENATE(N81,IF(COUNTA(K81:R81)=COUNTA(K81:N81),"","; "))),IF(O81="","",CONCATENATE(O81,IF(COUNTA(K81:R81)=COUNTA(K81:O81),"","; "))),IF(P81="","",CONCATENATE(P81,IF(COUNTA(K81:R81)=COUNTA(K81:P81),"","; "))),IF(Q81="","",CONCATENATE(Q81,IF(COUNTA(K81:R81)=COUNTA(K81:Q81),"","; "))),IF(R81="","",R81))</f>
        <v>OLS; GLM; response mapping; robust MM-estimator</v>
      </c>
      <c r="K81" s="69" t="s">
        <v>28</v>
      </c>
      <c r="L81" s="69" t="s">
        <v>36</v>
      </c>
      <c r="M81" s="59"/>
      <c r="N81" s="382"/>
      <c r="O81" s="382"/>
      <c r="P81" s="382"/>
      <c r="Q81" s="383" t="s">
        <v>37</v>
      </c>
      <c r="R81" s="95" t="s">
        <v>449</v>
      </c>
      <c r="S81" s="342"/>
      <c r="T81" s="342"/>
      <c r="U81" s="334"/>
      <c r="V81" s="475"/>
    </row>
    <row r="82" spans="2:22" ht="26.1" customHeight="1" thickBot="1" x14ac:dyDescent="0.25">
      <c r="B82" s="482"/>
      <c r="C82" s="206" t="s">
        <v>747</v>
      </c>
      <c r="D82" s="210" t="s">
        <v>866</v>
      </c>
      <c r="E82" s="467" t="str">
        <f t="shared" si="8"/>
        <v>Parkinson's Disease Questionnaire-8 (PDQ-8)</v>
      </c>
      <c r="F82" s="462" t="s">
        <v>67</v>
      </c>
      <c r="G82" s="467" t="s">
        <v>867</v>
      </c>
      <c r="H82" s="467" t="s">
        <v>5</v>
      </c>
      <c r="I82" s="30">
        <v>228</v>
      </c>
      <c r="J82" s="479"/>
      <c r="K82" s="209" t="s">
        <v>28</v>
      </c>
      <c r="L82" s="209" t="s">
        <v>36</v>
      </c>
      <c r="M82" s="335"/>
      <c r="N82" s="333"/>
      <c r="O82" s="333"/>
      <c r="P82" s="333"/>
      <c r="Q82" s="345" t="s">
        <v>37</v>
      </c>
      <c r="R82" s="83" t="s">
        <v>449</v>
      </c>
      <c r="S82" s="342"/>
      <c r="T82" s="342"/>
      <c r="U82" s="334"/>
      <c r="V82" s="476"/>
    </row>
    <row r="83" spans="2:22" ht="26.1" customHeight="1" thickBot="1" x14ac:dyDescent="0.25">
      <c r="B83" s="483"/>
      <c r="C83" s="206" t="s">
        <v>747</v>
      </c>
      <c r="D83" s="210" t="s">
        <v>866</v>
      </c>
      <c r="E83" s="456" t="str">
        <f t="shared" si="8"/>
        <v>Parkinson's Disease Questionnaire-8 (PDQ-8)</v>
      </c>
      <c r="F83" s="460" t="s">
        <v>87</v>
      </c>
      <c r="G83" s="469" t="s">
        <v>867</v>
      </c>
      <c r="H83" s="469" t="s">
        <v>5</v>
      </c>
      <c r="I83" s="31">
        <v>228</v>
      </c>
      <c r="J83" s="480"/>
      <c r="K83" s="209" t="s">
        <v>28</v>
      </c>
      <c r="L83" s="209" t="s">
        <v>36</v>
      </c>
      <c r="M83" s="335"/>
      <c r="N83" s="333"/>
      <c r="O83" s="333"/>
      <c r="P83" s="333"/>
      <c r="Q83" s="345" t="s">
        <v>37</v>
      </c>
      <c r="R83" s="83" t="s">
        <v>449</v>
      </c>
      <c r="S83" s="342"/>
      <c r="T83" s="342"/>
      <c r="U83" s="334"/>
      <c r="V83" s="477"/>
    </row>
    <row r="84" spans="2:22" ht="65.099999999999994" customHeight="1" thickBot="1" x14ac:dyDescent="0.25">
      <c r="B84" s="12" t="s">
        <v>509</v>
      </c>
      <c r="C84" s="58" t="s">
        <v>497</v>
      </c>
      <c r="D84" s="59" t="s">
        <v>510</v>
      </c>
      <c r="E84" s="7" t="str">
        <f t="shared" si="8"/>
        <v xml:space="preserve">Functional Assessment of Cancer Therapy - Breast (FACT-B) </v>
      </c>
      <c r="F84" s="228" t="s">
        <v>67</v>
      </c>
      <c r="G84" s="7" t="s">
        <v>49</v>
      </c>
      <c r="H84" s="7" t="s">
        <v>3</v>
      </c>
      <c r="I84" s="8">
        <v>238</v>
      </c>
      <c r="J84" s="463" t="str">
        <f t="shared" si="9"/>
        <v>OLS; CLAD ; Tobit</v>
      </c>
      <c r="K84" s="59" t="s">
        <v>28</v>
      </c>
      <c r="L84" s="59"/>
      <c r="M84" s="59"/>
      <c r="N84" s="60"/>
      <c r="O84" s="60" t="s">
        <v>511</v>
      </c>
      <c r="P84" s="103" t="s">
        <v>74</v>
      </c>
      <c r="Q84" s="102"/>
      <c r="R84" s="102"/>
      <c r="S84" s="40"/>
      <c r="T84" s="40"/>
      <c r="U84" s="102"/>
      <c r="V84" s="17"/>
    </row>
    <row r="85" spans="2:22" ht="51.95" customHeight="1" thickBot="1" x14ac:dyDescent="0.25">
      <c r="B85" s="6" t="s">
        <v>262</v>
      </c>
      <c r="C85" s="58" t="s">
        <v>88</v>
      </c>
      <c r="D85" s="151" t="s">
        <v>467</v>
      </c>
      <c r="E85" s="273" t="str">
        <f t="shared" si="8"/>
        <v>Functional Assessment of Cancer Therapy - General (FACT-G)</v>
      </c>
      <c r="F85" s="7" t="s">
        <v>17</v>
      </c>
      <c r="G85" s="7" t="s">
        <v>3</v>
      </c>
      <c r="H85" s="7" t="s">
        <v>3</v>
      </c>
      <c r="I85" s="8">
        <v>572</v>
      </c>
      <c r="J85" s="463" t="str">
        <f t="shared" si="9"/>
        <v>OLS; CLAD</v>
      </c>
      <c r="K85" s="59" t="s">
        <v>28</v>
      </c>
      <c r="L85" s="59"/>
      <c r="M85" s="59"/>
      <c r="N85" s="81"/>
      <c r="O85" s="82" t="s">
        <v>48</v>
      </c>
      <c r="P85" s="82"/>
      <c r="Q85" s="82"/>
      <c r="R85" s="82"/>
      <c r="S85" s="40"/>
      <c r="T85" s="40"/>
      <c r="U85" s="81" t="s">
        <v>387</v>
      </c>
      <c r="V85" s="17" t="s">
        <v>388</v>
      </c>
    </row>
    <row r="86" spans="2:22" ht="39" customHeight="1" thickBot="1" x14ac:dyDescent="0.25">
      <c r="B86" s="6" t="s">
        <v>261</v>
      </c>
      <c r="C86" s="58" t="s">
        <v>46</v>
      </c>
      <c r="D86" s="59" t="s">
        <v>381</v>
      </c>
      <c r="E86" s="273" t="str">
        <f t="shared" si="8"/>
        <v>8-item Parkinson’s Disease Questionnaire (PDQ-8)</v>
      </c>
      <c r="F86" s="7" t="s">
        <v>17</v>
      </c>
      <c r="G86" s="7" t="s">
        <v>47</v>
      </c>
      <c r="H86" s="7" t="s">
        <v>5</v>
      </c>
      <c r="I86" s="8">
        <v>162</v>
      </c>
      <c r="J86" s="463" t="str">
        <f t="shared" si="9"/>
        <v>OLS; CLAD</v>
      </c>
      <c r="K86" s="59" t="s">
        <v>28</v>
      </c>
      <c r="L86" s="59"/>
      <c r="M86" s="59"/>
      <c r="N86" s="81"/>
      <c r="O86" s="82" t="s">
        <v>48</v>
      </c>
      <c r="P86" s="81"/>
      <c r="Q86" s="82"/>
      <c r="R86" s="81"/>
      <c r="S86" s="40"/>
      <c r="T86" s="40"/>
      <c r="U86" s="81"/>
      <c r="V86" s="17"/>
    </row>
    <row r="87" spans="2:22" ht="51.95" customHeight="1" thickBot="1" x14ac:dyDescent="0.25">
      <c r="B87" s="109" t="s">
        <v>654</v>
      </c>
      <c r="C87" s="58" t="s">
        <v>491</v>
      </c>
      <c r="D87" s="209" t="s">
        <v>23</v>
      </c>
      <c r="E87" s="273" t="str">
        <f t="shared" si="8"/>
        <v>SF-12</v>
      </c>
      <c r="F87" s="111" t="s">
        <v>17</v>
      </c>
      <c r="G87" s="280" t="s">
        <v>19</v>
      </c>
      <c r="H87" s="280" t="s">
        <v>19</v>
      </c>
      <c r="I87" s="112">
        <v>7120</v>
      </c>
      <c r="J87" s="463" t="str">
        <f t="shared" si="9"/>
        <v>OLS; 2-part; Finite mixture models</v>
      </c>
      <c r="K87" s="59" t="s">
        <v>28</v>
      </c>
      <c r="L87" s="59"/>
      <c r="M87" s="59"/>
      <c r="N87" s="82" t="s">
        <v>35</v>
      </c>
      <c r="O87" s="82"/>
      <c r="P87" s="82"/>
      <c r="Q87" s="82"/>
      <c r="R87" s="95" t="s">
        <v>492</v>
      </c>
      <c r="S87" s="40"/>
      <c r="T87" s="40"/>
      <c r="U87" s="81"/>
      <c r="V87" s="17"/>
    </row>
    <row r="88" spans="2:22" ht="26.1" customHeight="1" x14ac:dyDescent="0.2">
      <c r="B88" s="612" t="s">
        <v>828</v>
      </c>
      <c r="C88" s="54" t="s">
        <v>764</v>
      </c>
      <c r="D88" s="71" t="s">
        <v>827</v>
      </c>
      <c r="E88" s="273" t="str">
        <f t="shared" si="8"/>
        <v>Fibromyalgia Impact Questionnaire (FIQR)</v>
      </c>
      <c r="F88" s="318" t="s">
        <v>67</v>
      </c>
      <c r="G88" s="319" t="s">
        <v>829</v>
      </c>
      <c r="H88" s="147" t="s">
        <v>9</v>
      </c>
      <c r="I88" s="320">
        <v>192</v>
      </c>
      <c r="J88" s="463" t="str">
        <f t="shared" si="9"/>
        <v>OLS; GLM</v>
      </c>
      <c r="K88" s="177" t="s">
        <v>28</v>
      </c>
      <c r="L88" s="177" t="s">
        <v>36</v>
      </c>
      <c r="M88" s="55"/>
      <c r="N88" s="86"/>
      <c r="O88" s="86"/>
      <c r="P88" s="86"/>
      <c r="Q88" s="86"/>
      <c r="R88" s="83"/>
      <c r="S88" s="36"/>
      <c r="T88" s="36"/>
      <c r="U88" s="79"/>
      <c r="V88" s="44"/>
    </row>
    <row r="89" spans="2:22" ht="26.1" customHeight="1" x14ac:dyDescent="0.2">
      <c r="B89" s="490"/>
      <c r="C89" s="56" t="s">
        <v>764</v>
      </c>
      <c r="D89" s="61" t="s">
        <v>827</v>
      </c>
      <c r="E89" s="270" t="str">
        <f t="shared" ref="E89:E92" si="10">D89</f>
        <v>Fibromyalgia Impact Questionnaire (FIQR)</v>
      </c>
      <c r="F89" s="321" t="s">
        <v>87</v>
      </c>
      <c r="G89" s="322" t="s">
        <v>829</v>
      </c>
      <c r="H89" s="323" t="s">
        <v>9</v>
      </c>
      <c r="I89" s="324">
        <v>193</v>
      </c>
      <c r="J89" s="464" t="str">
        <f t="shared" ref="J89:J92" si="11">CONCATENATE(IF(K89="","",CONCATENATE(K89,IF(COUNTA(K89:R89)=COUNTA(K89),"","; "))),IF(L89="","",CONCATENATE(L89,IF(COUNTA(K89:R89)=COUNTA(K89:L89),"","; "))),IF(M89="","",CONCATENATE(M89,IF(COUNTA(K89:R89)=COUNTA(K89:M89),"","; "))),IF(N89="","",CONCATENATE(N89,IF(COUNTA(K89:R89)=COUNTA(K89:N89),"","; "))),IF(O89="","",CONCATENATE(O89,IF(COUNTA(K89:R89)=COUNTA(K89:O89),"","; "))),IF(P89="","",CONCATENATE(P89,IF(COUNTA(K89:R89)=COUNTA(K89:P89),"","; "))),IF(Q89="","",CONCATENATE(Q89,IF(COUNTA(K89:R89)=COUNTA(K89:Q89),"","; "))),IF(R89="","",R89))</f>
        <v>OLS; GLM</v>
      </c>
      <c r="K89" s="169" t="s">
        <v>28</v>
      </c>
      <c r="L89" s="169" t="s">
        <v>36</v>
      </c>
      <c r="M89" s="57"/>
      <c r="N89" s="89"/>
      <c r="O89" s="89"/>
      <c r="P89" s="89"/>
      <c r="Q89" s="89"/>
      <c r="R89" s="84"/>
      <c r="S89" s="38"/>
      <c r="T89" s="38"/>
      <c r="U89" s="80"/>
      <c r="V89" s="325"/>
    </row>
    <row r="90" spans="2:22" ht="26.1" customHeight="1" x14ac:dyDescent="0.2">
      <c r="B90" s="490"/>
      <c r="C90" s="56" t="s">
        <v>764</v>
      </c>
      <c r="D90" s="61" t="s">
        <v>827</v>
      </c>
      <c r="E90" s="270" t="str">
        <f t="shared" si="10"/>
        <v>Fibromyalgia Impact Questionnaire (FIQR)</v>
      </c>
      <c r="F90" s="321" t="s">
        <v>356</v>
      </c>
      <c r="G90" s="322" t="s">
        <v>829</v>
      </c>
      <c r="H90" s="323" t="s">
        <v>9</v>
      </c>
      <c r="I90" s="324">
        <v>194</v>
      </c>
      <c r="J90" s="464" t="str">
        <f t="shared" si="11"/>
        <v>OLS; GLM</v>
      </c>
      <c r="K90" s="169" t="s">
        <v>28</v>
      </c>
      <c r="L90" s="169" t="s">
        <v>36</v>
      </c>
      <c r="M90" s="57"/>
      <c r="N90" s="89"/>
      <c r="O90" s="89"/>
      <c r="P90" s="89"/>
      <c r="Q90" s="89"/>
      <c r="R90" s="84"/>
      <c r="S90" s="38"/>
      <c r="T90" s="38"/>
      <c r="U90" s="80"/>
      <c r="V90" s="325"/>
    </row>
    <row r="91" spans="2:22" ht="26.1" customHeight="1" thickBot="1" x14ac:dyDescent="0.25">
      <c r="B91" s="528"/>
      <c r="C91" s="130" t="s">
        <v>764</v>
      </c>
      <c r="D91" s="187" t="s">
        <v>827</v>
      </c>
      <c r="E91" s="274" t="str">
        <f t="shared" si="10"/>
        <v>Fibromyalgia Impact Questionnaire (FIQR)</v>
      </c>
      <c r="F91" s="326" t="s">
        <v>18</v>
      </c>
      <c r="G91" s="327" t="s">
        <v>829</v>
      </c>
      <c r="H91" s="328" t="s">
        <v>9</v>
      </c>
      <c r="I91" s="329">
        <v>195</v>
      </c>
      <c r="J91" s="465" t="str">
        <f t="shared" si="11"/>
        <v>OLS; GLM</v>
      </c>
      <c r="K91" s="179" t="s">
        <v>28</v>
      </c>
      <c r="L91" s="179" t="s">
        <v>36</v>
      </c>
      <c r="M91" s="66"/>
      <c r="N91" s="94"/>
      <c r="O91" s="94"/>
      <c r="P91" s="94"/>
      <c r="Q91" s="94"/>
      <c r="R91" s="131"/>
      <c r="S91" s="41"/>
      <c r="T91" s="41"/>
      <c r="U91" s="93"/>
      <c r="V91" s="309"/>
    </row>
    <row r="92" spans="2:22" ht="64.5" thickBot="1" x14ac:dyDescent="0.25">
      <c r="B92" s="414" t="s">
        <v>873</v>
      </c>
      <c r="C92" s="175" t="s">
        <v>738</v>
      </c>
      <c r="D92" s="137" t="s">
        <v>874</v>
      </c>
      <c r="E92" s="372" t="str">
        <f t="shared" si="10"/>
        <v>Menopause-Specific Quality of Life questionnaire (MENQOL)</v>
      </c>
      <c r="F92" s="358" t="s">
        <v>67</v>
      </c>
      <c r="G92" s="384" t="s">
        <v>875</v>
      </c>
      <c r="H92" s="348" t="s">
        <v>13</v>
      </c>
      <c r="I92" s="359">
        <v>352</v>
      </c>
      <c r="J92" s="458" t="str">
        <f t="shared" si="11"/>
        <v>OLS; GLM</v>
      </c>
      <c r="K92" s="210" t="s">
        <v>28</v>
      </c>
      <c r="L92" s="210" t="s">
        <v>36</v>
      </c>
      <c r="M92" s="336"/>
      <c r="N92" s="344"/>
      <c r="O92" s="344"/>
      <c r="P92" s="344"/>
      <c r="Q92" s="344"/>
      <c r="R92" s="85"/>
      <c r="S92" s="342"/>
      <c r="T92" s="342"/>
      <c r="U92" s="334"/>
      <c r="V92" s="373"/>
    </row>
    <row r="93" spans="2:22" ht="90.75" customHeight="1" thickBot="1" x14ac:dyDescent="0.25">
      <c r="B93" s="6" t="s">
        <v>263</v>
      </c>
      <c r="C93" s="58" t="s">
        <v>78</v>
      </c>
      <c r="D93" s="177" t="s">
        <v>192</v>
      </c>
      <c r="E93" s="273" t="str">
        <f t="shared" si="8"/>
        <v>EORTC Quality of Life Questionnaire (QLQ-C30)</v>
      </c>
      <c r="F93" s="7" t="s">
        <v>17</v>
      </c>
      <c r="G93" s="7" t="s">
        <v>49</v>
      </c>
      <c r="H93" s="7" t="s">
        <v>3</v>
      </c>
      <c r="I93" s="8" t="s">
        <v>174</v>
      </c>
      <c r="J93" s="2" t="str">
        <f t="shared" ref="J93:J98" si="12">CONCATENATE(IF(K93="","",CONCATENATE(K93,IF(COUNTA(K93:R93)=COUNTA(K93),"","; "))),IF(L93="","",CONCATENATE(L93,IF(COUNTA(K93:R93)=COUNTA(K93:L93),"","; "))),IF(M93="","",CONCATENATE(M93,IF(COUNTA(K93:R93)=COUNTA(K93:M93),"","; "))),IF(N93="","",CONCATENATE(N93,IF(COUNTA(K93:R93)=COUNTA(K93:N93),"","; "))),IF(O93="","",CONCATENATE(O93,IF(COUNTA(K93:R93)=COUNTA(K93:O93),"","; "))),IF(P93="","",CONCATENATE(P93,IF(COUNTA(K93:R93)=COUNTA(K93:P93),"","; "))),IF(Q93="","",CONCATENATE(Q93,IF(COUNTA(K93:R93)=COUNTA(K93:Q93),"","; "))),IF(R93="","",R93))</f>
        <v>OLS</v>
      </c>
      <c r="K93" s="59" t="s">
        <v>28</v>
      </c>
      <c r="L93" s="59"/>
      <c r="M93" s="59"/>
      <c r="N93" s="81"/>
      <c r="O93" s="81"/>
      <c r="P93" s="81"/>
      <c r="Q93" s="82"/>
      <c r="R93" s="81"/>
      <c r="S93" s="40"/>
      <c r="T93" s="18" t="s">
        <v>597</v>
      </c>
      <c r="U93" s="152" t="s">
        <v>771</v>
      </c>
      <c r="V93" s="153" t="s">
        <v>687</v>
      </c>
    </row>
    <row r="94" spans="2:22" ht="65.099999999999994" customHeight="1" thickBot="1" x14ac:dyDescent="0.25">
      <c r="B94" s="158" t="s">
        <v>868</v>
      </c>
      <c r="C94" s="204" t="s">
        <v>750</v>
      </c>
      <c r="D94" s="177" t="s">
        <v>192</v>
      </c>
      <c r="E94" s="7" t="str">
        <f t="shared" si="8"/>
        <v>EORTC Quality of Life Questionnaire (QLQ-C30)</v>
      </c>
      <c r="F94" s="7" t="s">
        <v>17</v>
      </c>
      <c r="G94" s="385" t="s">
        <v>514</v>
      </c>
      <c r="H94" s="7" t="s">
        <v>3</v>
      </c>
      <c r="I94" s="8">
        <v>172</v>
      </c>
      <c r="J94" s="2" t="str">
        <f t="shared" si="12"/>
        <v>OLS; CLAD; Tobit; normal mixture; beta regression; beta-binomial; piecewise linear</v>
      </c>
      <c r="K94" s="347" t="s">
        <v>28</v>
      </c>
      <c r="L94" s="335"/>
      <c r="M94" s="335"/>
      <c r="N94" s="333"/>
      <c r="O94" s="345" t="s">
        <v>48</v>
      </c>
      <c r="P94" s="345" t="s">
        <v>74</v>
      </c>
      <c r="Q94" s="343"/>
      <c r="R94" s="345" t="s">
        <v>872</v>
      </c>
      <c r="S94" s="341"/>
      <c r="T94" s="346" t="s">
        <v>215</v>
      </c>
      <c r="U94" s="345" t="s">
        <v>871</v>
      </c>
      <c r="V94" s="153"/>
    </row>
    <row r="95" spans="2:22" ht="65.099999999999994" customHeight="1" thickBot="1" x14ac:dyDescent="0.25">
      <c r="B95" s="360" t="s">
        <v>844</v>
      </c>
      <c r="C95" s="67" t="s">
        <v>768</v>
      </c>
      <c r="D95" s="177" t="s">
        <v>845</v>
      </c>
      <c r="E95" s="288" t="str">
        <f t="shared" si="8"/>
        <v>22-item Sino-Nasal Outcome Test (SNOT-22)</v>
      </c>
      <c r="F95" s="300" t="s">
        <v>17</v>
      </c>
      <c r="G95" s="300" t="s">
        <v>843</v>
      </c>
      <c r="H95" s="284" t="s">
        <v>11</v>
      </c>
      <c r="I95" s="15">
        <v>232</v>
      </c>
      <c r="J95" s="2" t="str">
        <f t="shared" si="12"/>
        <v>OLS, with Box-Cox transformation of utilities</v>
      </c>
      <c r="K95" s="287" t="s">
        <v>846</v>
      </c>
      <c r="L95" s="285"/>
      <c r="M95" s="285"/>
      <c r="N95" s="290"/>
      <c r="O95" s="290"/>
      <c r="P95" s="290"/>
      <c r="Q95" s="291"/>
      <c r="R95" s="290"/>
      <c r="S95" s="283"/>
      <c r="T95" s="167"/>
      <c r="U95" s="282"/>
      <c r="V95" s="281"/>
    </row>
    <row r="96" spans="2:22" ht="39" customHeight="1" thickBot="1" x14ac:dyDescent="0.25">
      <c r="B96" s="6" t="s">
        <v>264</v>
      </c>
      <c r="C96" s="67" t="s">
        <v>226</v>
      </c>
      <c r="D96" s="55" t="s">
        <v>211</v>
      </c>
      <c r="E96" s="273" t="str">
        <f t="shared" si="8"/>
        <v>Dermatology Life Quality Index (DLQI)</v>
      </c>
      <c r="F96" s="223" t="s">
        <v>17</v>
      </c>
      <c r="G96" s="223" t="s">
        <v>212</v>
      </c>
      <c r="H96" s="223" t="s">
        <v>12</v>
      </c>
      <c r="I96" s="15">
        <v>94</v>
      </c>
      <c r="J96" s="2" t="str">
        <f t="shared" si="12"/>
        <v>Not stated</v>
      </c>
      <c r="K96" s="243"/>
      <c r="L96" s="243"/>
      <c r="M96" s="243"/>
      <c r="N96" s="240"/>
      <c r="O96" s="240"/>
      <c r="P96" s="240"/>
      <c r="Q96" s="264"/>
      <c r="R96" s="264" t="s">
        <v>219</v>
      </c>
      <c r="S96" s="261"/>
      <c r="T96" s="167" t="s">
        <v>227</v>
      </c>
      <c r="U96" s="264" t="s">
        <v>227</v>
      </c>
      <c r="V96" s="231" t="s">
        <v>320</v>
      </c>
    </row>
    <row r="97" spans="1:22" ht="143.1" customHeight="1" thickBot="1" x14ac:dyDescent="0.25">
      <c r="B97" s="6" t="s">
        <v>339</v>
      </c>
      <c r="C97" s="58" t="s">
        <v>338</v>
      </c>
      <c r="D97" s="59" t="s">
        <v>105</v>
      </c>
      <c r="E97" s="273" t="str">
        <f t="shared" si="8"/>
        <v>Oxford Knee Score (OKS)</v>
      </c>
      <c r="F97" s="7" t="s">
        <v>17</v>
      </c>
      <c r="G97" s="7" t="s">
        <v>63</v>
      </c>
      <c r="H97" s="7" t="s">
        <v>9</v>
      </c>
      <c r="I97" s="8">
        <v>134269</v>
      </c>
      <c r="J97" s="2" t="str">
        <f t="shared" si="12"/>
        <v>OLS; GLM; 2-part; response mapping; 3-part</v>
      </c>
      <c r="K97" s="59" t="s">
        <v>28</v>
      </c>
      <c r="L97" s="59" t="s">
        <v>36</v>
      </c>
      <c r="M97" s="59"/>
      <c r="N97" s="81" t="s">
        <v>35</v>
      </c>
      <c r="O97" s="81"/>
      <c r="P97" s="81"/>
      <c r="Q97" s="82" t="s">
        <v>37</v>
      </c>
      <c r="R97" s="81" t="s">
        <v>64</v>
      </c>
      <c r="S97" s="40" t="s">
        <v>65</v>
      </c>
      <c r="T97" s="354" t="s">
        <v>919</v>
      </c>
      <c r="U97" s="82" t="s">
        <v>246</v>
      </c>
      <c r="V97" s="153" t="s">
        <v>918</v>
      </c>
    </row>
    <row r="98" spans="1:22" ht="39" customHeight="1" thickBot="1" x14ac:dyDescent="0.25">
      <c r="B98" s="491" t="s">
        <v>379</v>
      </c>
      <c r="C98" s="58" t="s">
        <v>367</v>
      </c>
      <c r="D98" s="59" t="s">
        <v>380</v>
      </c>
      <c r="E98" s="273" t="str">
        <f t="shared" si="8"/>
        <v>Unified Parkinson’s Disease Rating Scale (UPDRS)</v>
      </c>
      <c r="F98" s="273" t="s">
        <v>17</v>
      </c>
      <c r="G98" s="273" t="s">
        <v>382</v>
      </c>
      <c r="H98" s="205" t="s">
        <v>5</v>
      </c>
      <c r="I98" s="13">
        <v>121</v>
      </c>
      <c r="J98" s="478" t="str">
        <f t="shared" si="12"/>
        <v>OLS; fractional polynomial regression; logarithmic function</v>
      </c>
      <c r="K98" s="59" t="s">
        <v>28</v>
      </c>
      <c r="L98" s="59"/>
      <c r="M98" s="59"/>
      <c r="N98" s="81"/>
      <c r="O98" s="81"/>
      <c r="P98" s="81"/>
      <c r="Q98" s="82"/>
      <c r="R98" s="81" t="s">
        <v>383</v>
      </c>
      <c r="S98" s="40"/>
      <c r="T98" s="18"/>
      <c r="U98" s="560" t="s">
        <v>384</v>
      </c>
      <c r="V98" s="489" t="str">
        <f>U98</f>
        <v>External validation reported in the same paper</v>
      </c>
    </row>
    <row r="99" spans="1:22" ht="26.1" customHeight="1" thickBot="1" x14ac:dyDescent="0.25">
      <c r="B99" s="492"/>
      <c r="C99" s="58" t="s">
        <v>367</v>
      </c>
      <c r="D99" s="59" t="s">
        <v>381</v>
      </c>
      <c r="E99" s="372" t="str">
        <f t="shared" si="8"/>
        <v>8-item Parkinson’s Disease Questionnaire (PDQ-8)</v>
      </c>
      <c r="F99" s="372" t="s">
        <v>17</v>
      </c>
      <c r="G99" s="372" t="s">
        <v>382</v>
      </c>
      <c r="H99" s="393" t="s">
        <v>5</v>
      </c>
      <c r="I99" s="19">
        <v>121</v>
      </c>
      <c r="J99" s="479"/>
      <c r="K99" s="59" t="s">
        <v>28</v>
      </c>
      <c r="L99" s="59"/>
      <c r="M99" s="59"/>
      <c r="N99" s="81"/>
      <c r="O99" s="81"/>
      <c r="P99" s="81"/>
      <c r="Q99" s="82"/>
      <c r="R99" s="81" t="s">
        <v>383</v>
      </c>
      <c r="S99" s="40"/>
      <c r="T99" s="18"/>
      <c r="U99" s="561"/>
      <c r="V99" s="503"/>
    </row>
    <row r="100" spans="1:22" ht="51.95" customHeight="1" thickBot="1" x14ac:dyDescent="0.25">
      <c r="B100" s="378" t="s">
        <v>916</v>
      </c>
      <c r="C100" s="352" t="s">
        <v>742</v>
      </c>
      <c r="D100" s="151" t="s">
        <v>211</v>
      </c>
      <c r="E100" s="385" t="str">
        <f t="shared" si="8"/>
        <v>Dermatology Life Quality Index (DLQI)</v>
      </c>
      <c r="F100" s="385" t="s">
        <v>17</v>
      </c>
      <c r="G100" s="385" t="s">
        <v>212</v>
      </c>
      <c r="H100" s="385" t="s">
        <v>12</v>
      </c>
      <c r="I100" s="380">
        <v>22085</v>
      </c>
      <c r="J100" s="384" t="str">
        <f t="shared" ref="J100" si="13">CONCATENATE(IF(K100="","",CONCATENATE(K100,IF(COUNTA(K100:R100)=COUNTA(K100),"","; "))),IF(L100="","",CONCATENATE(L100,IF(COUNTA(K100:R100)=COUNTA(K100:L100),"","; "))),IF(M100="","",CONCATENATE(M100,IF(COUNTA(K100:R100)=COUNTA(K100:M100),"","; "))),IF(N100="","",CONCATENATE(N100,IF(COUNTA(K100:R100)=COUNTA(K100:N100),"","; "))),IF(O100="","",CONCATENATE(O100,IF(COUNTA(K100:R100)=COUNTA(K100:O100),"","; "))),IF(P100="","",CONCATENATE(P100,IF(COUNTA(K100:R100)=COUNTA(K100:P100),"","; "))),IF(Q100="","",CONCATENATE(Q100,IF(COUNTA(K100:R100)=COUNTA(K100:Q100),"","; "))),IF(R100="","",R100))</f>
        <v>OLS; GLM; 2-part; Tobit; response mapping; ALDVMM</v>
      </c>
      <c r="K100" s="151" t="s">
        <v>28</v>
      </c>
      <c r="L100" s="151" t="s">
        <v>36</v>
      </c>
      <c r="M100" s="151"/>
      <c r="N100" s="81" t="s">
        <v>35</v>
      </c>
      <c r="O100" s="81"/>
      <c r="P100" s="81" t="s">
        <v>74</v>
      </c>
      <c r="Q100" s="152" t="s">
        <v>37</v>
      </c>
      <c r="R100" s="81" t="s">
        <v>854</v>
      </c>
      <c r="S100" s="40"/>
      <c r="T100" s="354"/>
      <c r="U100" s="355"/>
      <c r="V100" s="371"/>
    </row>
    <row r="101" spans="1:22" ht="51.95" customHeight="1" thickBot="1" x14ac:dyDescent="0.25">
      <c r="B101" s="12" t="s">
        <v>515</v>
      </c>
      <c r="C101" s="154" t="s">
        <v>516</v>
      </c>
      <c r="D101" s="151" t="s">
        <v>459</v>
      </c>
      <c r="E101" s="7" t="str">
        <f t="shared" si="8"/>
        <v>Functional Assessment of Cancer Therapy - Prostate (FACT-P)</v>
      </c>
      <c r="F101" s="7" t="s">
        <v>17</v>
      </c>
      <c r="G101" s="7" t="s">
        <v>92</v>
      </c>
      <c r="H101" s="7" t="s">
        <v>3</v>
      </c>
      <c r="I101" s="8">
        <v>602</v>
      </c>
      <c r="J101" s="2" t="str">
        <f t="shared" ref="J101:J108" si="14">CONCATENATE(IF(K101="","",CONCATENATE(K101,IF(COUNTA(K101:R101)=COUNTA(K101),"","; "))),IF(L101="","",CONCATENATE(L101,IF(COUNTA(K101:R101)=COUNTA(K101:L101),"","; "))),IF(M101="","",CONCATENATE(M101,IF(COUNTA(K101:R101)=COUNTA(K101:M101),"","; "))),IF(N101="","",CONCATENATE(N101,IF(COUNTA(K101:R101)=COUNTA(K101:N101),"","; "))),IF(O101="","",CONCATENATE(O101,IF(COUNTA(K101:R101)=COUNTA(K101:O101),"","; "))),IF(P101="","",CONCATENATE(P101,IF(COUNTA(K101:R101)=COUNTA(K101:P101),"","; "))),IF(Q101="","",CONCATENATE(Q101,IF(COUNTA(K101:R101)=COUNTA(K101:Q101),"","; "))),IF(R101="","",R101))</f>
        <v>OLS; GLM; Tobit; Median regression</v>
      </c>
      <c r="K101" s="59" t="s">
        <v>28</v>
      </c>
      <c r="L101" s="59" t="s">
        <v>36</v>
      </c>
      <c r="M101" s="59"/>
      <c r="N101" s="82"/>
      <c r="O101" s="81"/>
      <c r="P101" s="103" t="s">
        <v>74</v>
      </c>
      <c r="Q101" s="81"/>
      <c r="R101" s="60" t="s">
        <v>517</v>
      </c>
      <c r="S101" s="40"/>
      <c r="T101" s="40"/>
      <c r="U101" s="81"/>
      <c r="V101" s="17"/>
    </row>
    <row r="102" spans="1:22" ht="51.95" customHeight="1" thickBot="1" x14ac:dyDescent="0.25">
      <c r="B102" s="12" t="s">
        <v>536</v>
      </c>
      <c r="C102" s="58" t="s">
        <v>623</v>
      </c>
      <c r="D102" s="69" t="s">
        <v>537</v>
      </c>
      <c r="E102" s="223" t="str">
        <f t="shared" si="8"/>
        <v>Macular Degeneration Quality of Life (MacDQoL)</v>
      </c>
      <c r="F102" s="27" t="s">
        <v>17</v>
      </c>
      <c r="G102" s="27" t="s">
        <v>538</v>
      </c>
      <c r="H102" s="7" t="s">
        <v>14</v>
      </c>
      <c r="I102" s="43">
        <v>655</v>
      </c>
      <c r="J102" s="2" t="str">
        <f t="shared" si="14"/>
        <v>OLS; 2-part; CLAD; Tobit</v>
      </c>
      <c r="K102" s="69" t="s">
        <v>28</v>
      </c>
      <c r="L102" s="59"/>
      <c r="M102" s="59"/>
      <c r="N102" s="95" t="s">
        <v>35</v>
      </c>
      <c r="O102" s="95" t="s">
        <v>48</v>
      </c>
      <c r="P102" s="113" t="s">
        <v>74</v>
      </c>
      <c r="Q102" s="81"/>
      <c r="R102" s="60"/>
      <c r="S102" s="40"/>
      <c r="T102" s="40"/>
      <c r="U102" s="81"/>
      <c r="V102" s="17"/>
    </row>
    <row r="103" spans="1:22" ht="39" customHeight="1" thickBot="1" x14ac:dyDescent="0.25">
      <c r="A103" s="21"/>
      <c r="B103" s="6" t="s">
        <v>429</v>
      </c>
      <c r="C103" s="58" t="s">
        <v>624</v>
      </c>
      <c r="D103" s="59" t="s">
        <v>40</v>
      </c>
      <c r="E103" s="273" t="str">
        <f t="shared" si="8"/>
        <v>Minnesota Living with Heart Failure Questionnaire (MLWHF)</v>
      </c>
      <c r="F103" s="7" t="s">
        <v>17</v>
      </c>
      <c r="G103" s="7" t="s">
        <v>42</v>
      </c>
      <c r="H103" s="7" t="s">
        <v>4</v>
      </c>
      <c r="I103" s="8">
        <v>22931</v>
      </c>
      <c r="J103" s="2" t="str">
        <f t="shared" si="14"/>
        <v>OLS; response mapping</v>
      </c>
      <c r="K103" s="59" t="s">
        <v>28</v>
      </c>
      <c r="L103" s="59"/>
      <c r="M103" s="59"/>
      <c r="N103" s="81"/>
      <c r="O103" s="81"/>
      <c r="P103" s="81"/>
      <c r="Q103" s="82" t="s">
        <v>37</v>
      </c>
      <c r="R103" s="81"/>
      <c r="S103" s="40" t="s">
        <v>43</v>
      </c>
      <c r="T103" s="40"/>
      <c r="U103" s="81"/>
      <c r="V103" s="17"/>
    </row>
    <row r="104" spans="1:22" ht="26.1" customHeight="1" x14ac:dyDescent="0.2">
      <c r="B104" s="489" t="s">
        <v>265</v>
      </c>
      <c r="C104" s="62" t="s">
        <v>103</v>
      </c>
      <c r="D104" s="55" t="s">
        <v>23</v>
      </c>
      <c r="E104" s="475" t="str">
        <f t="shared" si="8"/>
        <v>SF-12</v>
      </c>
      <c r="F104" s="273" t="s">
        <v>17</v>
      </c>
      <c r="G104" s="273" t="s">
        <v>140</v>
      </c>
      <c r="H104" s="273" t="s">
        <v>19</v>
      </c>
      <c r="I104" s="13">
        <v>240</v>
      </c>
      <c r="J104" s="463" t="str">
        <f t="shared" si="14"/>
        <v>OLS</v>
      </c>
      <c r="K104" s="55" t="s">
        <v>28</v>
      </c>
      <c r="L104" s="55"/>
      <c r="M104" s="55"/>
      <c r="N104" s="79"/>
      <c r="O104" s="79"/>
      <c r="P104" s="79"/>
      <c r="Q104" s="79"/>
      <c r="R104" s="79"/>
      <c r="S104" s="36"/>
      <c r="T104" s="546" t="s">
        <v>209</v>
      </c>
      <c r="U104" s="534" t="s">
        <v>209</v>
      </c>
      <c r="V104" s="489" t="s">
        <v>423</v>
      </c>
    </row>
    <row r="105" spans="1:22" ht="26.1" customHeight="1" thickBot="1" x14ac:dyDescent="0.25">
      <c r="B105" s="503"/>
      <c r="C105" s="65" t="s">
        <v>103</v>
      </c>
      <c r="D105" s="66" t="s">
        <v>23</v>
      </c>
      <c r="E105" s="477"/>
      <c r="F105" s="274" t="s">
        <v>1</v>
      </c>
      <c r="G105" s="274" t="s">
        <v>140</v>
      </c>
      <c r="H105" s="274" t="s">
        <v>19</v>
      </c>
      <c r="I105" s="163">
        <v>240</v>
      </c>
      <c r="J105" s="465" t="str">
        <f t="shared" si="14"/>
        <v>OLS</v>
      </c>
      <c r="K105" s="66" t="s">
        <v>28</v>
      </c>
      <c r="L105" s="66"/>
      <c r="M105" s="66"/>
      <c r="N105" s="93"/>
      <c r="O105" s="93"/>
      <c r="P105" s="93"/>
      <c r="Q105" s="93"/>
      <c r="R105" s="93"/>
      <c r="S105" s="41"/>
      <c r="T105" s="547"/>
      <c r="U105" s="535"/>
      <c r="V105" s="498"/>
    </row>
    <row r="106" spans="1:22" ht="78" customHeight="1" thickBot="1" x14ac:dyDescent="0.25">
      <c r="B106" s="125" t="s">
        <v>266</v>
      </c>
      <c r="C106" s="68" t="s">
        <v>102</v>
      </c>
      <c r="D106" s="244" t="s">
        <v>23</v>
      </c>
      <c r="E106" s="223" t="str">
        <f t="shared" ref="E106:E133" si="15">D106</f>
        <v>SF-12</v>
      </c>
      <c r="F106" s="228" t="s">
        <v>17</v>
      </c>
      <c r="G106" s="228" t="s">
        <v>19</v>
      </c>
      <c r="H106" s="228" t="s">
        <v>19</v>
      </c>
      <c r="I106" s="19">
        <v>12998</v>
      </c>
      <c r="J106" s="459" t="str">
        <f t="shared" si="14"/>
        <v>OLS</v>
      </c>
      <c r="K106" s="244" t="s">
        <v>28</v>
      </c>
      <c r="L106" s="244"/>
      <c r="M106" s="244"/>
      <c r="N106" s="241"/>
      <c r="O106" s="241"/>
      <c r="P106" s="241"/>
      <c r="Q106" s="241"/>
      <c r="R106" s="241"/>
      <c r="S106" s="262"/>
      <c r="T106" s="259" t="s">
        <v>210</v>
      </c>
      <c r="U106" s="92" t="s">
        <v>210</v>
      </c>
      <c r="V106" s="232" t="s">
        <v>424</v>
      </c>
    </row>
    <row r="107" spans="1:22" ht="51.95" customHeight="1" thickBot="1" x14ac:dyDescent="0.25">
      <c r="B107" s="12" t="s">
        <v>618</v>
      </c>
      <c r="C107" s="58" t="s">
        <v>608</v>
      </c>
      <c r="D107" s="59" t="s">
        <v>610</v>
      </c>
      <c r="E107" s="7" t="str">
        <f t="shared" si="15"/>
        <v>St George's Respiratory Questionnaire (SGRQ)</v>
      </c>
      <c r="F107" s="7" t="s">
        <v>17</v>
      </c>
      <c r="G107" s="223" t="s">
        <v>611</v>
      </c>
      <c r="H107" s="223" t="s">
        <v>11</v>
      </c>
      <c r="I107" s="15">
        <v>202</v>
      </c>
      <c r="J107" s="2" t="str">
        <f t="shared" si="14"/>
        <v>GLM; Mixture models; Restricted cubic splines fitted for examining non-linearity</v>
      </c>
      <c r="K107" s="59"/>
      <c r="L107" s="59" t="s">
        <v>36</v>
      </c>
      <c r="M107" s="59"/>
      <c r="N107" s="81"/>
      <c r="O107" s="81"/>
      <c r="P107" s="81"/>
      <c r="Q107" s="81"/>
      <c r="R107" s="82" t="s">
        <v>613</v>
      </c>
      <c r="S107" s="40"/>
      <c r="T107" s="18"/>
      <c r="U107" s="82"/>
      <c r="V107" s="12"/>
    </row>
    <row r="108" spans="1:22" ht="12.95" customHeight="1" thickBot="1" x14ac:dyDescent="0.25">
      <c r="A108" s="609"/>
      <c r="B108" s="487" t="s">
        <v>731</v>
      </c>
      <c r="C108" s="67" t="s">
        <v>732</v>
      </c>
      <c r="D108" s="177" t="s">
        <v>67</v>
      </c>
      <c r="E108" s="147" t="str">
        <f t="shared" si="15"/>
        <v>EQ-5D-5L</v>
      </c>
      <c r="F108" s="147" t="s">
        <v>18</v>
      </c>
      <c r="G108" s="475" t="s">
        <v>651</v>
      </c>
      <c r="H108" s="273" t="s">
        <v>69</v>
      </c>
      <c r="I108" s="13">
        <v>7930</v>
      </c>
      <c r="J108" s="478" t="str">
        <f t="shared" si="14"/>
        <v>Quantile regression models for development of scale-dependent exchange rates</v>
      </c>
      <c r="K108" s="522"/>
      <c r="L108" s="522"/>
      <c r="M108" s="522"/>
      <c r="N108" s="519"/>
      <c r="O108" s="519"/>
      <c r="P108" s="519"/>
      <c r="Q108" s="519"/>
      <c r="R108" s="276" t="s">
        <v>612</v>
      </c>
      <c r="S108" s="536"/>
      <c r="T108" s="557" t="s">
        <v>652</v>
      </c>
      <c r="U108" s="264"/>
      <c r="V108" s="489" t="s">
        <v>653</v>
      </c>
    </row>
    <row r="109" spans="1:22" ht="12.95" customHeight="1" thickBot="1" x14ac:dyDescent="0.25">
      <c r="A109" s="609"/>
      <c r="B109" s="512"/>
      <c r="C109" s="68" t="s">
        <v>732</v>
      </c>
      <c r="D109" s="169" t="s">
        <v>18</v>
      </c>
      <c r="E109" s="270" t="str">
        <f t="shared" si="15"/>
        <v>SF-6D</v>
      </c>
      <c r="F109" s="148" t="s">
        <v>67</v>
      </c>
      <c r="G109" s="476"/>
      <c r="H109" s="270" t="s">
        <v>69</v>
      </c>
      <c r="I109" s="14">
        <v>7930</v>
      </c>
      <c r="J109" s="479"/>
      <c r="K109" s="523"/>
      <c r="L109" s="523"/>
      <c r="M109" s="523"/>
      <c r="N109" s="520"/>
      <c r="O109" s="520"/>
      <c r="P109" s="520"/>
      <c r="Q109" s="520"/>
      <c r="R109" s="276" t="s">
        <v>612</v>
      </c>
      <c r="S109" s="562"/>
      <c r="T109" s="558"/>
      <c r="U109" s="92"/>
      <c r="V109" s="512"/>
    </row>
    <row r="110" spans="1:22" ht="12.95" customHeight="1" thickBot="1" x14ac:dyDescent="0.25">
      <c r="A110" s="609"/>
      <c r="B110" s="512"/>
      <c r="C110" s="68" t="s">
        <v>732</v>
      </c>
      <c r="D110" s="169" t="s">
        <v>1</v>
      </c>
      <c r="E110" s="270" t="str">
        <f t="shared" si="15"/>
        <v>HUI3</v>
      </c>
      <c r="F110" s="148" t="s">
        <v>67</v>
      </c>
      <c r="G110" s="476"/>
      <c r="H110" s="270" t="s">
        <v>69</v>
      </c>
      <c r="I110" s="14">
        <v>7930</v>
      </c>
      <c r="J110" s="479"/>
      <c r="K110" s="523"/>
      <c r="L110" s="523"/>
      <c r="M110" s="523"/>
      <c r="N110" s="520"/>
      <c r="O110" s="520"/>
      <c r="P110" s="520"/>
      <c r="Q110" s="520"/>
      <c r="R110" s="276" t="s">
        <v>612</v>
      </c>
      <c r="S110" s="562"/>
      <c r="T110" s="558"/>
      <c r="U110" s="92"/>
      <c r="V110" s="512"/>
    </row>
    <row r="111" spans="1:22" ht="12.95" customHeight="1" thickBot="1" x14ac:dyDescent="0.25">
      <c r="A111" s="609"/>
      <c r="B111" s="512"/>
      <c r="C111" s="68" t="s">
        <v>732</v>
      </c>
      <c r="D111" s="178" t="s">
        <v>87</v>
      </c>
      <c r="E111" s="148" t="str">
        <f t="shared" si="15"/>
        <v>15D</v>
      </c>
      <c r="F111" s="148" t="s">
        <v>67</v>
      </c>
      <c r="G111" s="476"/>
      <c r="H111" s="270" t="s">
        <v>69</v>
      </c>
      <c r="I111" s="14">
        <v>7930</v>
      </c>
      <c r="J111" s="479"/>
      <c r="K111" s="523"/>
      <c r="L111" s="523"/>
      <c r="M111" s="523"/>
      <c r="N111" s="520"/>
      <c r="O111" s="520"/>
      <c r="P111" s="520"/>
      <c r="Q111" s="520"/>
      <c r="R111" s="276" t="s">
        <v>612</v>
      </c>
      <c r="S111" s="562"/>
      <c r="T111" s="558"/>
      <c r="U111" s="92"/>
      <c r="V111" s="512"/>
    </row>
    <row r="112" spans="1:22" ht="12.95" customHeight="1" thickBot="1" x14ac:dyDescent="0.25">
      <c r="A112" s="609"/>
      <c r="B112" s="512"/>
      <c r="C112" s="68" t="s">
        <v>732</v>
      </c>
      <c r="D112" s="178" t="s">
        <v>1</v>
      </c>
      <c r="E112" s="212" t="str">
        <f t="shared" si="15"/>
        <v>HUI3</v>
      </c>
      <c r="F112" s="148" t="s">
        <v>18</v>
      </c>
      <c r="G112" s="476"/>
      <c r="H112" s="270" t="s">
        <v>69</v>
      </c>
      <c r="I112" s="14">
        <v>7930</v>
      </c>
      <c r="J112" s="479"/>
      <c r="K112" s="523"/>
      <c r="L112" s="523"/>
      <c r="M112" s="523"/>
      <c r="N112" s="520"/>
      <c r="O112" s="520"/>
      <c r="P112" s="520"/>
      <c r="Q112" s="520"/>
      <c r="R112" s="276" t="s">
        <v>612</v>
      </c>
      <c r="S112" s="562"/>
      <c r="T112" s="558"/>
      <c r="U112" s="92"/>
      <c r="V112" s="512"/>
    </row>
    <row r="113" spans="1:22" ht="12.95" customHeight="1" thickBot="1" x14ac:dyDescent="0.25">
      <c r="A113" s="609"/>
      <c r="B113" s="503"/>
      <c r="C113" s="175" t="s">
        <v>732</v>
      </c>
      <c r="D113" s="179" t="s">
        <v>87</v>
      </c>
      <c r="E113" s="274" t="str">
        <f t="shared" si="15"/>
        <v>15D</v>
      </c>
      <c r="F113" s="274" t="s">
        <v>18</v>
      </c>
      <c r="G113" s="477"/>
      <c r="H113" s="274" t="s">
        <v>69</v>
      </c>
      <c r="I113" s="163">
        <v>7930</v>
      </c>
      <c r="J113" s="480"/>
      <c r="K113" s="524"/>
      <c r="L113" s="524"/>
      <c r="M113" s="524"/>
      <c r="N113" s="521"/>
      <c r="O113" s="521"/>
      <c r="P113" s="521"/>
      <c r="Q113" s="521"/>
      <c r="R113" s="60" t="s">
        <v>612</v>
      </c>
      <c r="S113" s="537"/>
      <c r="T113" s="559"/>
      <c r="U113" s="265"/>
      <c r="V113" s="503"/>
    </row>
    <row r="114" spans="1:22" ht="39" customHeight="1" thickBot="1" x14ac:dyDescent="0.25">
      <c r="B114" s="487" t="s">
        <v>860</v>
      </c>
      <c r="C114" s="70" t="s">
        <v>746</v>
      </c>
      <c r="D114" s="429" t="s">
        <v>861</v>
      </c>
      <c r="E114" s="409" t="str">
        <f t="shared" si="15"/>
        <v>Depression Anxiety Stress Scales (DASS-21)</v>
      </c>
      <c r="F114" s="409" t="s">
        <v>67</v>
      </c>
      <c r="G114" s="418" t="s">
        <v>520</v>
      </c>
      <c r="H114" s="409" t="s">
        <v>8</v>
      </c>
      <c r="I114" s="13">
        <v>917</v>
      </c>
      <c r="J114" s="478" t="str">
        <f t="shared" ref="J114:J136" si="16">CONCATENATE(IF(K114="","",CONCATENATE(K114,IF(COUNTA(K114:R114)=COUNTA(K114),"","; "))),IF(L114="","",CONCATENATE(L114,IF(COUNTA(K114:R114)=COUNTA(K114:L114),"","; "))),IF(M114="","",CONCATENATE(M114,IF(COUNTA(K114:R114)=COUNTA(K114:M114),"","; "))),IF(N114="","",CONCATENATE(N114,IF(COUNTA(K114:R114)=COUNTA(K114:N114),"","; "))),IF(O114="","",CONCATENATE(O114,IF(COUNTA(K114:R114)=COUNTA(K114:O114),"","; "))),IF(P114="","",CONCATENATE(P114,IF(COUNTA(K114:R114)=COUNTA(K114:P114),"","; "))),IF(Q114="","",CONCATENATE(Q114,IF(COUNTA(K114:R114)=COUNTA(K114:Q114),"","; "))),IF(R114="","",R114))</f>
        <v>OLS; GLM; Beta binomial; fractional regression modelling; MM-estimation</v>
      </c>
      <c r="K114" s="429" t="s">
        <v>28</v>
      </c>
      <c r="L114" s="429" t="s">
        <v>36</v>
      </c>
      <c r="M114" s="59"/>
      <c r="N114" s="434"/>
      <c r="O114" s="434"/>
      <c r="P114" s="434"/>
      <c r="Q114" s="434"/>
      <c r="R114" s="430" t="s">
        <v>864</v>
      </c>
      <c r="S114" s="425"/>
      <c r="T114" s="421" t="s">
        <v>863</v>
      </c>
      <c r="U114" s="82"/>
      <c r="V114" s="475"/>
    </row>
    <row r="115" spans="1:22" ht="39" customHeight="1" thickBot="1" x14ac:dyDescent="0.25">
      <c r="B115" s="488"/>
      <c r="C115" s="122" t="s">
        <v>746</v>
      </c>
      <c r="D115" s="448" t="s">
        <v>862</v>
      </c>
      <c r="E115" s="406" t="str">
        <f t="shared" si="15"/>
        <v>Kessler Psychological Distress Scale (K-10)</v>
      </c>
      <c r="F115" s="406" t="s">
        <v>67</v>
      </c>
      <c r="G115" s="447" t="s">
        <v>520</v>
      </c>
      <c r="H115" s="406" t="s">
        <v>8</v>
      </c>
      <c r="I115" s="197">
        <v>917</v>
      </c>
      <c r="J115" s="480"/>
      <c r="K115" s="448" t="s">
        <v>28</v>
      </c>
      <c r="L115" s="448" t="s">
        <v>36</v>
      </c>
      <c r="M115" s="407"/>
      <c r="N115" s="452"/>
      <c r="O115" s="452"/>
      <c r="P115" s="452"/>
      <c r="Q115" s="452"/>
      <c r="R115" s="441" t="s">
        <v>864</v>
      </c>
      <c r="S115" s="454"/>
      <c r="T115" s="412"/>
      <c r="U115" s="413"/>
      <c r="V115" s="477"/>
    </row>
    <row r="116" spans="1:22" ht="39" customHeight="1" thickBot="1" x14ac:dyDescent="0.25">
      <c r="B116" s="332" t="s">
        <v>385</v>
      </c>
      <c r="C116" s="175" t="s">
        <v>368</v>
      </c>
      <c r="D116" s="245" t="s">
        <v>386</v>
      </c>
      <c r="E116" s="224" t="str">
        <f t="shared" si="15"/>
        <v>Stroke outcome measures not restricted to validated instruments</v>
      </c>
      <c r="F116" s="224" t="s">
        <v>17</v>
      </c>
      <c r="G116" s="224" t="s">
        <v>114</v>
      </c>
      <c r="H116" s="224" t="s">
        <v>4</v>
      </c>
      <c r="I116" s="197">
        <v>272</v>
      </c>
      <c r="J116" s="458" t="str">
        <f t="shared" si="16"/>
        <v>OLS; CLAD; Tobit</v>
      </c>
      <c r="K116" s="245" t="s">
        <v>28</v>
      </c>
      <c r="L116" s="245"/>
      <c r="M116" s="245"/>
      <c r="N116" s="242"/>
      <c r="O116" s="265" t="s">
        <v>48</v>
      </c>
      <c r="P116" s="265" t="s">
        <v>74</v>
      </c>
      <c r="Q116" s="242"/>
      <c r="R116" s="242"/>
      <c r="S116" s="263"/>
      <c r="T116" s="260"/>
      <c r="U116" s="265"/>
      <c r="V116" s="233"/>
    </row>
    <row r="117" spans="1:22" ht="26.1" customHeight="1" x14ac:dyDescent="0.2">
      <c r="B117" s="491" t="s">
        <v>267</v>
      </c>
      <c r="C117" s="133" t="s">
        <v>58</v>
      </c>
      <c r="D117" s="75" t="s">
        <v>56</v>
      </c>
      <c r="E117" s="20" t="str">
        <f t="shared" si="15"/>
        <v>Headache Impact Test (HIT-6)</v>
      </c>
      <c r="F117" s="20" t="s">
        <v>17</v>
      </c>
      <c r="G117" s="20" t="s">
        <v>59</v>
      </c>
      <c r="H117" s="20" t="s">
        <v>5</v>
      </c>
      <c r="I117" s="134">
        <v>6334</v>
      </c>
      <c r="J117" s="107" t="str">
        <f t="shared" si="16"/>
        <v>OLS</v>
      </c>
      <c r="K117" s="75" t="s">
        <v>28</v>
      </c>
      <c r="L117" s="75"/>
      <c r="M117" s="75"/>
      <c r="N117" s="99"/>
      <c r="O117" s="99"/>
      <c r="P117" s="99"/>
      <c r="Q117" s="98"/>
      <c r="R117" s="99"/>
      <c r="S117" s="45"/>
      <c r="T117" s="45"/>
      <c r="U117" s="99"/>
      <c r="V117" s="497"/>
    </row>
    <row r="118" spans="1:22" ht="39" customHeight="1" thickBot="1" x14ac:dyDescent="0.25">
      <c r="B118" s="486"/>
      <c r="C118" s="63" t="s">
        <v>58</v>
      </c>
      <c r="D118" s="245" t="s">
        <v>57</v>
      </c>
      <c r="E118" s="20" t="str">
        <f t="shared" si="15"/>
        <v>Migraine-Specific Quality-of-Life Questionnaire version 2.1 (MSQ)</v>
      </c>
      <c r="F118" s="224" t="s">
        <v>17</v>
      </c>
      <c r="G118" s="224" t="s">
        <v>59</v>
      </c>
      <c r="H118" s="224" t="s">
        <v>5</v>
      </c>
      <c r="I118" s="197">
        <v>6108</v>
      </c>
      <c r="J118" s="458" t="str">
        <f t="shared" si="16"/>
        <v>OLS</v>
      </c>
      <c r="K118" s="245" t="s">
        <v>28</v>
      </c>
      <c r="L118" s="245"/>
      <c r="M118" s="245"/>
      <c r="N118" s="242"/>
      <c r="O118" s="242"/>
      <c r="P118" s="242"/>
      <c r="Q118" s="265"/>
      <c r="R118" s="242"/>
      <c r="S118" s="263"/>
      <c r="T118" s="263"/>
      <c r="U118" s="242"/>
      <c r="V118" s="494"/>
    </row>
    <row r="119" spans="1:22" ht="51.95" customHeight="1" thickBot="1" x14ac:dyDescent="0.25">
      <c r="B119" s="6" t="s">
        <v>268</v>
      </c>
      <c r="C119" s="58" t="s">
        <v>77</v>
      </c>
      <c r="D119" s="59" t="s">
        <v>134</v>
      </c>
      <c r="E119" s="273" t="str">
        <f t="shared" si="15"/>
        <v>Clinical outcome measures and demographic variables, including Seattle Angina Questionnaire</v>
      </c>
      <c r="F119" s="7" t="s">
        <v>17</v>
      </c>
      <c r="G119" s="7" t="s">
        <v>135</v>
      </c>
      <c r="H119" s="7" t="s">
        <v>4</v>
      </c>
      <c r="I119" s="8">
        <v>2855</v>
      </c>
      <c r="J119" s="2" t="str">
        <f t="shared" si="16"/>
        <v>OLS</v>
      </c>
      <c r="K119" s="59" t="s">
        <v>28</v>
      </c>
      <c r="L119" s="59"/>
      <c r="M119" s="59"/>
      <c r="N119" s="81"/>
      <c r="O119" s="81"/>
      <c r="P119" s="81"/>
      <c r="Q119" s="82"/>
      <c r="R119" s="81"/>
      <c r="S119" s="40"/>
      <c r="T119" s="40"/>
      <c r="U119" s="81"/>
      <c r="V119" s="17"/>
    </row>
    <row r="120" spans="1:22" ht="39" customHeight="1" thickBot="1" x14ac:dyDescent="0.25">
      <c r="B120" s="6" t="s">
        <v>269</v>
      </c>
      <c r="C120" s="58" t="s">
        <v>222</v>
      </c>
      <c r="D120" s="59" t="s">
        <v>221</v>
      </c>
      <c r="E120" s="273" t="str">
        <f t="shared" si="15"/>
        <v>Numerical rating scale (NRS) of pain severity</v>
      </c>
      <c r="F120" s="7" t="s">
        <v>17</v>
      </c>
      <c r="G120" s="7" t="s">
        <v>223</v>
      </c>
      <c r="H120" s="7" t="s">
        <v>9</v>
      </c>
      <c r="I120" s="8">
        <v>284</v>
      </c>
      <c r="J120" s="2" t="str">
        <f t="shared" si="16"/>
        <v>GLM</v>
      </c>
      <c r="K120" s="59"/>
      <c r="L120" s="59" t="s">
        <v>36</v>
      </c>
      <c r="M120" s="59"/>
      <c r="N120" s="81"/>
      <c r="O120" s="81"/>
      <c r="P120" s="81"/>
      <c r="Q120" s="82"/>
      <c r="R120" s="81"/>
      <c r="S120" s="40"/>
      <c r="T120" s="40"/>
      <c r="U120" s="81"/>
      <c r="V120" s="17"/>
    </row>
    <row r="121" spans="1:22" ht="102.75" thickBot="1" x14ac:dyDescent="0.25">
      <c r="B121" s="24" t="s">
        <v>315</v>
      </c>
      <c r="C121" s="58" t="s">
        <v>39</v>
      </c>
      <c r="D121" s="59" t="s">
        <v>23</v>
      </c>
      <c r="E121" s="273" t="str">
        <f t="shared" si="15"/>
        <v>SF-12</v>
      </c>
      <c r="F121" s="7" t="s">
        <v>17</v>
      </c>
      <c r="G121" s="7" t="s">
        <v>19</v>
      </c>
      <c r="H121" s="7" t="s">
        <v>19</v>
      </c>
      <c r="I121" s="8">
        <v>12967</v>
      </c>
      <c r="J121" s="2" t="str">
        <f t="shared" si="16"/>
        <v>OLS; 2-part; response mapping</v>
      </c>
      <c r="K121" s="59" t="s">
        <v>28</v>
      </c>
      <c r="L121" s="59"/>
      <c r="M121" s="59"/>
      <c r="N121" s="95" t="s">
        <v>35</v>
      </c>
      <c r="O121" s="81"/>
      <c r="P121" s="81"/>
      <c r="Q121" s="82" t="s">
        <v>37</v>
      </c>
      <c r="R121" s="81"/>
      <c r="S121" s="40" t="s">
        <v>165</v>
      </c>
      <c r="T121" s="18" t="s">
        <v>271</v>
      </c>
      <c r="U121" s="82" t="s">
        <v>523</v>
      </c>
      <c r="V121" s="12" t="s">
        <v>581</v>
      </c>
    </row>
    <row r="122" spans="1:22" ht="51.75" thickBot="1" x14ac:dyDescent="0.25">
      <c r="B122" s="24" t="s">
        <v>877</v>
      </c>
      <c r="C122" s="352" t="s">
        <v>734</v>
      </c>
      <c r="D122" s="151" t="s">
        <v>878</v>
      </c>
      <c r="E122" s="386" t="str">
        <f t="shared" si="15"/>
        <v>FACT-B</v>
      </c>
      <c r="F122" s="157" t="s">
        <v>17</v>
      </c>
      <c r="G122" s="157" t="s">
        <v>49</v>
      </c>
      <c r="H122" s="157" t="s">
        <v>3</v>
      </c>
      <c r="I122" s="214">
        <v>11952</v>
      </c>
      <c r="J122" s="2" t="str">
        <f t="shared" si="16"/>
        <v>response mapping; ALDVMM</v>
      </c>
      <c r="K122" s="151"/>
      <c r="L122" s="151"/>
      <c r="M122" s="151"/>
      <c r="N122" s="95"/>
      <c r="O122" s="81"/>
      <c r="P122" s="81"/>
      <c r="Q122" s="152" t="s">
        <v>37</v>
      </c>
      <c r="R122" s="81" t="s">
        <v>854</v>
      </c>
      <c r="S122" s="40"/>
      <c r="T122" s="354"/>
      <c r="U122" s="152"/>
      <c r="V122" s="153"/>
    </row>
    <row r="123" spans="1:22" ht="26.1" customHeight="1" thickBot="1" x14ac:dyDescent="0.25">
      <c r="B123" s="542" t="s">
        <v>879</v>
      </c>
      <c r="C123" s="352" t="s">
        <v>745</v>
      </c>
      <c r="D123" s="151" t="s">
        <v>54</v>
      </c>
      <c r="E123" s="386" t="str">
        <f t="shared" si="15"/>
        <v>Asthma Quality of Life Questionnaire (AQLQ)</v>
      </c>
      <c r="F123" s="386" t="s">
        <v>67</v>
      </c>
      <c r="G123" s="386" t="s">
        <v>50</v>
      </c>
      <c r="H123" s="386" t="s">
        <v>11</v>
      </c>
      <c r="I123" s="312">
        <v>852</v>
      </c>
      <c r="J123" s="463" t="str">
        <f t="shared" si="16"/>
        <v>OLS; ALDVMM, beta-based mixture model</v>
      </c>
      <c r="K123" s="151" t="s">
        <v>28</v>
      </c>
      <c r="L123" s="151"/>
      <c r="M123" s="151"/>
      <c r="N123" s="95"/>
      <c r="O123" s="81"/>
      <c r="P123" s="81"/>
      <c r="Q123" s="152"/>
      <c r="R123" s="81" t="s">
        <v>880</v>
      </c>
      <c r="S123" s="40"/>
      <c r="T123" s="354"/>
      <c r="U123" s="152"/>
      <c r="V123" s="495"/>
    </row>
    <row r="124" spans="1:22" ht="25.5" customHeight="1" thickBot="1" x14ac:dyDescent="0.25">
      <c r="B124" s="498"/>
      <c r="C124" s="352" t="s">
        <v>745</v>
      </c>
      <c r="D124" s="151" t="s">
        <v>54</v>
      </c>
      <c r="E124" s="170" t="str">
        <f t="shared" si="15"/>
        <v>Asthma Quality of Life Questionnaire (AQLQ)</v>
      </c>
      <c r="F124" s="395" t="s">
        <v>1</v>
      </c>
      <c r="G124" s="395" t="s">
        <v>50</v>
      </c>
      <c r="H124" s="395" t="s">
        <v>11</v>
      </c>
      <c r="I124" s="353">
        <v>852</v>
      </c>
      <c r="J124" s="458" t="str">
        <f t="shared" si="16"/>
        <v>OLS; ALDVMM, beta-based mixture model</v>
      </c>
      <c r="K124" s="151" t="s">
        <v>28</v>
      </c>
      <c r="L124" s="151"/>
      <c r="M124" s="151"/>
      <c r="N124" s="95"/>
      <c r="O124" s="81"/>
      <c r="P124" s="81"/>
      <c r="Q124" s="152"/>
      <c r="R124" s="81" t="s">
        <v>880</v>
      </c>
      <c r="S124" s="40"/>
      <c r="T124" s="354"/>
      <c r="U124" s="152"/>
      <c r="V124" s="496"/>
    </row>
    <row r="125" spans="1:22" ht="51.95" customHeight="1" thickBot="1" x14ac:dyDescent="0.25">
      <c r="B125" s="24" t="s">
        <v>673</v>
      </c>
      <c r="C125" s="154" t="s">
        <v>655</v>
      </c>
      <c r="D125" s="151" t="s">
        <v>674</v>
      </c>
      <c r="E125" s="273" t="str">
        <f t="shared" si="15"/>
        <v>Beck Depression Inventory (BDI)</v>
      </c>
      <c r="F125" s="157" t="s">
        <v>17</v>
      </c>
      <c r="G125" s="27" t="s">
        <v>520</v>
      </c>
      <c r="H125" s="7" t="s">
        <v>8</v>
      </c>
      <c r="I125" s="43">
        <v>1074</v>
      </c>
      <c r="J125" s="2" t="str">
        <f t="shared" si="16"/>
        <v>OLS; GLM; Tobit; MM-estimator</v>
      </c>
      <c r="K125" s="69" t="s">
        <v>28</v>
      </c>
      <c r="L125" s="69" t="s">
        <v>36</v>
      </c>
      <c r="M125" s="59"/>
      <c r="N125" s="95"/>
      <c r="O125" s="81"/>
      <c r="P125" s="95" t="s">
        <v>74</v>
      </c>
      <c r="Q125" s="82"/>
      <c r="R125" s="152" t="s">
        <v>682</v>
      </c>
      <c r="S125" s="40"/>
      <c r="T125" s="18"/>
      <c r="U125" s="82"/>
      <c r="V125" s="12"/>
    </row>
    <row r="126" spans="1:22" ht="51.95" customHeight="1" thickBot="1" x14ac:dyDescent="0.25">
      <c r="B126" s="12" t="s">
        <v>270</v>
      </c>
      <c r="C126" s="58" t="s">
        <v>121</v>
      </c>
      <c r="D126" s="59" t="s">
        <v>169</v>
      </c>
      <c r="E126" s="273" t="str">
        <f t="shared" si="15"/>
        <v>Insomnia Severity Index (ISI)</v>
      </c>
      <c r="F126" s="7" t="s">
        <v>17</v>
      </c>
      <c r="G126" s="7" t="s">
        <v>175</v>
      </c>
      <c r="H126" s="7" t="s">
        <v>8</v>
      </c>
      <c r="I126" s="8">
        <f>0.5*2842</f>
        <v>1421</v>
      </c>
      <c r="J126" s="2" t="str">
        <f t="shared" si="16"/>
        <v>GLM</v>
      </c>
      <c r="K126" s="59"/>
      <c r="L126" s="59" t="s">
        <v>36</v>
      </c>
      <c r="M126" s="59"/>
      <c r="N126" s="81"/>
      <c r="O126" s="81"/>
      <c r="P126" s="81"/>
      <c r="Q126" s="81"/>
      <c r="R126" s="81"/>
      <c r="S126" s="40"/>
      <c r="T126" s="40"/>
      <c r="U126" s="81"/>
      <c r="V126" s="17"/>
    </row>
    <row r="127" spans="1:22" ht="65.099999999999994" customHeight="1" thickBot="1" x14ac:dyDescent="0.25">
      <c r="B127" s="12" t="s">
        <v>272</v>
      </c>
      <c r="C127" s="58" t="s">
        <v>104</v>
      </c>
      <c r="D127" s="59" t="s">
        <v>115</v>
      </c>
      <c r="E127" s="273" t="str">
        <f t="shared" si="15"/>
        <v>11-point pain intensity numerical rating scale (PI-NRS-11)</v>
      </c>
      <c r="F127" s="7" t="s">
        <v>17</v>
      </c>
      <c r="G127" s="7" t="s">
        <v>116</v>
      </c>
      <c r="H127" s="7" t="s">
        <v>9</v>
      </c>
      <c r="I127" s="8">
        <f>2719*0.7</f>
        <v>1903.3</v>
      </c>
      <c r="J127" s="2" t="str">
        <f t="shared" si="16"/>
        <v>OLS; response mapping</v>
      </c>
      <c r="K127" s="59" t="s">
        <v>28</v>
      </c>
      <c r="L127" s="59"/>
      <c r="M127" s="59"/>
      <c r="N127" s="81"/>
      <c r="O127" s="81"/>
      <c r="P127" s="81"/>
      <c r="Q127" s="81" t="s">
        <v>37</v>
      </c>
      <c r="R127" s="81"/>
      <c r="S127" s="40" t="s">
        <v>117</v>
      </c>
      <c r="T127" s="40" t="s">
        <v>245</v>
      </c>
      <c r="U127" s="81" t="s">
        <v>245</v>
      </c>
      <c r="V127" s="12" t="s">
        <v>425</v>
      </c>
    </row>
    <row r="128" spans="1:22" ht="51.95" customHeight="1" thickBot="1" x14ac:dyDescent="0.25">
      <c r="B128" s="153" t="s">
        <v>881</v>
      </c>
      <c r="C128" s="58" t="s">
        <v>753</v>
      </c>
      <c r="D128" s="151" t="s">
        <v>882</v>
      </c>
      <c r="E128" s="369" t="str">
        <f t="shared" si="15"/>
        <v>Patient Reported Outcomes Measurement Information System (PROMIS-29)</v>
      </c>
      <c r="F128" s="7" t="s">
        <v>17</v>
      </c>
      <c r="G128" s="157" t="s">
        <v>19</v>
      </c>
      <c r="H128" s="7" t="s">
        <v>19</v>
      </c>
      <c r="I128" s="8">
        <v>2623</v>
      </c>
      <c r="J128" s="2" t="str">
        <f t="shared" si="16"/>
        <v>OLS; 2-part; non-linear power funcation; polynomial (quadratic and cubic)</v>
      </c>
      <c r="K128" s="151" t="s">
        <v>28</v>
      </c>
      <c r="L128" s="59"/>
      <c r="M128" s="59"/>
      <c r="N128" s="152" t="s">
        <v>35</v>
      </c>
      <c r="O128" s="81"/>
      <c r="P128" s="81"/>
      <c r="Q128" s="81"/>
      <c r="R128" s="152" t="s">
        <v>883</v>
      </c>
      <c r="S128" s="354" t="s">
        <v>876</v>
      </c>
      <c r="T128" s="40"/>
      <c r="U128" s="81"/>
      <c r="V128" s="12"/>
    </row>
    <row r="129" spans="2:22" ht="51.95" customHeight="1" thickBot="1" x14ac:dyDescent="0.25">
      <c r="B129" s="153" t="s">
        <v>694</v>
      </c>
      <c r="C129" s="58" t="s">
        <v>656</v>
      </c>
      <c r="D129" s="151" t="s">
        <v>695</v>
      </c>
      <c r="E129" s="7" t="str">
        <f t="shared" si="15"/>
        <v xml:space="preserve">Patient Assessment of Constipation quality of life (PAC-QOL) </v>
      </c>
      <c r="F129" s="157" t="s">
        <v>17</v>
      </c>
      <c r="G129" s="157" t="s">
        <v>696</v>
      </c>
      <c r="H129" s="157" t="s">
        <v>6</v>
      </c>
      <c r="I129" s="8">
        <v>438</v>
      </c>
      <c r="J129" s="2" t="str">
        <f t="shared" si="16"/>
        <v>GLM</v>
      </c>
      <c r="K129" s="59"/>
      <c r="L129" s="151" t="s">
        <v>36</v>
      </c>
      <c r="M129" s="59"/>
      <c r="N129" s="81"/>
      <c r="O129" s="81"/>
      <c r="P129" s="81"/>
      <c r="Q129" s="81"/>
      <c r="R129" s="81"/>
      <c r="S129" s="40"/>
      <c r="T129" s="40" t="s">
        <v>697</v>
      </c>
      <c r="U129" s="81" t="s">
        <v>697</v>
      </c>
      <c r="V129" s="12"/>
    </row>
    <row r="130" spans="2:22" ht="26.1" customHeight="1" thickBot="1" x14ac:dyDescent="0.25">
      <c r="B130" s="489" t="s">
        <v>570</v>
      </c>
      <c r="C130" s="54" t="s">
        <v>569</v>
      </c>
      <c r="D130" s="71" t="s">
        <v>148</v>
      </c>
      <c r="E130" s="273" t="str">
        <f t="shared" si="15"/>
        <v>Health Assessment Questionnaire (HAQ)</v>
      </c>
      <c r="F130" s="237" t="s">
        <v>17</v>
      </c>
      <c r="G130" s="237" t="s">
        <v>24</v>
      </c>
      <c r="H130" s="237" t="s">
        <v>9</v>
      </c>
      <c r="I130" s="29">
        <v>139</v>
      </c>
      <c r="J130" s="463" t="str">
        <f t="shared" si="16"/>
        <v>Unclear</v>
      </c>
      <c r="K130" s="59"/>
      <c r="L130" s="59"/>
      <c r="M130" s="59"/>
      <c r="N130" s="81"/>
      <c r="O130" s="81"/>
      <c r="P130" s="81"/>
      <c r="Q130" s="81"/>
      <c r="R130" s="95" t="s">
        <v>207</v>
      </c>
      <c r="S130" s="40"/>
      <c r="T130" s="40"/>
      <c r="U130" s="534" t="s">
        <v>552</v>
      </c>
      <c r="V130" s="489" t="s">
        <v>559</v>
      </c>
    </row>
    <row r="131" spans="2:22" ht="26.1" customHeight="1" thickBot="1" x14ac:dyDescent="0.25">
      <c r="B131" s="503"/>
      <c r="C131" s="175" t="s">
        <v>569</v>
      </c>
      <c r="D131" s="72" t="s">
        <v>148</v>
      </c>
      <c r="E131" s="20" t="str">
        <f t="shared" si="15"/>
        <v>Health Assessment Questionnaire (HAQ)</v>
      </c>
      <c r="F131" s="230" t="s">
        <v>408</v>
      </c>
      <c r="G131" s="230" t="s">
        <v>24</v>
      </c>
      <c r="H131" s="230" t="s">
        <v>9</v>
      </c>
      <c r="I131" s="198">
        <v>139</v>
      </c>
      <c r="J131" s="458" t="str">
        <f t="shared" si="16"/>
        <v>Unclear</v>
      </c>
      <c r="K131" s="59"/>
      <c r="L131" s="59"/>
      <c r="M131" s="59"/>
      <c r="N131" s="81"/>
      <c r="O131" s="81"/>
      <c r="P131" s="81"/>
      <c r="Q131" s="81"/>
      <c r="R131" s="95" t="s">
        <v>207</v>
      </c>
      <c r="S131" s="40"/>
      <c r="T131" s="40"/>
      <c r="U131" s="535"/>
      <c r="V131" s="503"/>
    </row>
    <row r="132" spans="2:22" ht="90.95" customHeight="1" thickBot="1" x14ac:dyDescent="0.25">
      <c r="B132" s="6" t="s">
        <v>273</v>
      </c>
      <c r="C132" s="58" t="s">
        <v>60</v>
      </c>
      <c r="D132" s="59" t="s">
        <v>351</v>
      </c>
      <c r="E132" s="273" t="str">
        <f t="shared" si="15"/>
        <v>12-item Multiple Sclerosis Walking Scale (MSWS-12)</v>
      </c>
      <c r="F132" s="7" t="s">
        <v>17</v>
      </c>
      <c r="G132" s="7" t="s">
        <v>61</v>
      </c>
      <c r="H132" s="7" t="s">
        <v>5</v>
      </c>
      <c r="I132" s="8">
        <v>560</v>
      </c>
      <c r="J132" s="2" t="str">
        <f t="shared" si="16"/>
        <v>OLS; 2-part; CLAD; Tobit; 3-part</v>
      </c>
      <c r="K132" s="59" t="s">
        <v>28</v>
      </c>
      <c r="L132" s="59"/>
      <c r="M132" s="59"/>
      <c r="N132" s="82" t="s">
        <v>35</v>
      </c>
      <c r="O132" s="82" t="s">
        <v>48</v>
      </c>
      <c r="P132" s="82" t="s">
        <v>74</v>
      </c>
      <c r="Q132" s="82"/>
      <c r="R132" s="82" t="s">
        <v>64</v>
      </c>
      <c r="S132" s="40"/>
      <c r="T132" s="42" t="str">
        <f>U132</f>
        <v>Cost utility analysis results of this algorithm and that by {Sidovar, 2013 #327} are compared in {Limone, 2013 #326}</v>
      </c>
      <c r="U132" s="82" t="s">
        <v>352</v>
      </c>
      <c r="V132" s="18" t="s">
        <v>353</v>
      </c>
    </row>
    <row r="133" spans="2:22" ht="26.1" customHeight="1" thickBot="1" x14ac:dyDescent="0.25">
      <c r="B133" s="491" t="s">
        <v>274</v>
      </c>
      <c r="C133" s="58" t="s">
        <v>241</v>
      </c>
      <c r="D133" s="59" t="s">
        <v>242</v>
      </c>
      <c r="E133" s="475" t="str">
        <f t="shared" si="15"/>
        <v>29-item Multiple Sclerosis Impact Scale (MSIS-29)</v>
      </c>
      <c r="F133" s="273" t="s">
        <v>17</v>
      </c>
      <c r="G133" s="273" t="s">
        <v>61</v>
      </c>
      <c r="H133" s="273" t="s">
        <v>5</v>
      </c>
      <c r="I133" s="13">
        <v>672</v>
      </c>
      <c r="J133" s="463" t="str">
        <f t="shared" si="16"/>
        <v>OLS; CLAD; Tobit</v>
      </c>
      <c r="K133" s="55" t="s">
        <v>28</v>
      </c>
      <c r="L133" s="55"/>
      <c r="M133" s="55"/>
      <c r="N133" s="86"/>
      <c r="O133" s="86" t="s">
        <v>48</v>
      </c>
      <c r="P133" s="86" t="s">
        <v>74</v>
      </c>
      <c r="Q133" s="86"/>
      <c r="R133" s="86"/>
      <c r="S133" s="36"/>
      <c r="T133" s="546" t="s">
        <v>244</v>
      </c>
      <c r="U133" s="534" t="s">
        <v>244</v>
      </c>
      <c r="V133" s="489" t="s">
        <v>426</v>
      </c>
    </row>
    <row r="134" spans="2:22" ht="26.1" customHeight="1" thickBot="1" x14ac:dyDescent="0.25">
      <c r="B134" s="486"/>
      <c r="C134" s="58" t="s">
        <v>241</v>
      </c>
      <c r="D134" s="59" t="s">
        <v>242</v>
      </c>
      <c r="E134" s="477"/>
      <c r="F134" s="224" t="s">
        <v>18</v>
      </c>
      <c r="G134" s="224" t="s">
        <v>61</v>
      </c>
      <c r="H134" s="224" t="s">
        <v>5</v>
      </c>
      <c r="I134" s="197">
        <v>495</v>
      </c>
      <c r="J134" s="458" t="str">
        <f t="shared" si="16"/>
        <v>OLS; CLAD; Tobit</v>
      </c>
      <c r="K134" s="245" t="s">
        <v>28</v>
      </c>
      <c r="L134" s="245"/>
      <c r="M134" s="245"/>
      <c r="N134" s="265"/>
      <c r="O134" s="265" t="s">
        <v>48</v>
      </c>
      <c r="P134" s="265" t="s">
        <v>74</v>
      </c>
      <c r="Q134" s="265"/>
      <c r="R134" s="265"/>
      <c r="S134" s="263"/>
      <c r="T134" s="547"/>
      <c r="U134" s="535"/>
      <c r="V134" s="498"/>
    </row>
    <row r="135" spans="2:22" ht="26.1" customHeight="1" thickBot="1" x14ac:dyDescent="0.25">
      <c r="B135" s="491" t="s">
        <v>445</v>
      </c>
      <c r="C135" s="58" t="s">
        <v>433</v>
      </c>
      <c r="D135" s="59" t="s">
        <v>211</v>
      </c>
      <c r="E135" s="273" t="str">
        <f t="shared" ref="E135:E180" si="17">D135</f>
        <v>Dermatology Life Quality Index (DLQI)</v>
      </c>
      <c r="F135" s="237" t="s">
        <v>17</v>
      </c>
      <c r="G135" s="237" t="s">
        <v>212</v>
      </c>
      <c r="H135" s="273" t="s">
        <v>12</v>
      </c>
      <c r="I135" s="29">
        <v>192</v>
      </c>
      <c r="J135" s="463" t="str">
        <f t="shared" si="16"/>
        <v>OLS</v>
      </c>
      <c r="K135" s="72" t="s">
        <v>28</v>
      </c>
      <c r="L135" s="245"/>
      <c r="M135" s="245"/>
      <c r="N135" s="265"/>
      <c r="O135" s="265"/>
      <c r="P135" s="265"/>
      <c r="Q135" s="265"/>
      <c r="R135" s="265"/>
      <c r="S135" s="263"/>
      <c r="T135" s="266"/>
      <c r="U135" s="254"/>
      <c r="V135" s="493"/>
    </row>
    <row r="136" spans="2:22" ht="51.75" customHeight="1" thickBot="1" x14ac:dyDescent="0.25">
      <c r="B136" s="486"/>
      <c r="C136" s="58" t="s">
        <v>433</v>
      </c>
      <c r="D136" s="59" t="s">
        <v>446</v>
      </c>
      <c r="E136" s="20" t="str">
        <f t="shared" si="17"/>
        <v>Dermatology Life Quality Index (DLQI), VAS for disease severity and clinical indicators</v>
      </c>
      <c r="F136" s="230" t="s">
        <v>17</v>
      </c>
      <c r="G136" s="230" t="s">
        <v>212</v>
      </c>
      <c r="H136" s="224" t="s">
        <v>12</v>
      </c>
      <c r="I136" s="198">
        <v>192</v>
      </c>
      <c r="J136" s="458" t="str">
        <f t="shared" si="16"/>
        <v>OLS</v>
      </c>
      <c r="K136" s="72" t="s">
        <v>28</v>
      </c>
      <c r="L136" s="245"/>
      <c r="M136" s="245"/>
      <c r="N136" s="265"/>
      <c r="O136" s="265"/>
      <c r="P136" s="265"/>
      <c r="Q136" s="265"/>
      <c r="R136" s="265"/>
      <c r="S136" s="263"/>
      <c r="T136" s="266"/>
      <c r="U136" s="254"/>
      <c r="V136" s="494"/>
    </row>
    <row r="137" spans="2:22" ht="51.95" customHeight="1" x14ac:dyDescent="0.2">
      <c r="B137" s="482" t="s">
        <v>814</v>
      </c>
      <c r="C137" s="199" t="s">
        <v>757</v>
      </c>
      <c r="D137" s="177" t="s">
        <v>717</v>
      </c>
      <c r="E137" s="170" t="str">
        <f t="shared" si="17"/>
        <v>EQ-5D-5L, Health Assessment Questionnaire (HAQ) and pain on VAS</v>
      </c>
      <c r="F137" s="118" t="s">
        <v>17</v>
      </c>
      <c r="G137" s="118" t="s">
        <v>24</v>
      </c>
      <c r="H137" s="170" t="s">
        <v>9</v>
      </c>
      <c r="I137" s="176">
        <v>5192</v>
      </c>
      <c r="J137" s="556" t="str">
        <f>R137</f>
        <v>Multi-equation ordinal response model incorporating a copula specifcation with normal mixture marginals</v>
      </c>
      <c r="K137" s="182"/>
      <c r="L137" s="183"/>
      <c r="M137" s="183"/>
      <c r="N137" s="184"/>
      <c r="O137" s="184"/>
      <c r="P137" s="184"/>
      <c r="Q137" s="184"/>
      <c r="R137" s="184" t="s">
        <v>706</v>
      </c>
      <c r="S137" s="45"/>
      <c r="T137" s="185" t="s">
        <v>813</v>
      </c>
      <c r="U137" s="186"/>
      <c r="V137" s="542" t="s">
        <v>812</v>
      </c>
    </row>
    <row r="138" spans="2:22" ht="65.099999999999994" customHeight="1" thickBot="1" x14ac:dyDescent="0.25">
      <c r="B138" s="482"/>
      <c r="C138" s="200" t="s">
        <v>757</v>
      </c>
      <c r="D138" s="179" t="s">
        <v>718</v>
      </c>
      <c r="E138" s="174" t="str">
        <f t="shared" si="17"/>
        <v>EQ-5D, Health Assessment Questionnaire (HAQ) and pain on VAS</v>
      </c>
      <c r="F138" s="239" t="s">
        <v>67</v>
      </c>
      <c r="G138" s="239" t="s">
        <v>24</v>
      </c>
      <c r="H138" s="174" t="s">
        <v>9</v>
      </c>
      <c r="I138" s="31">
        <v>5192</v>
      </c>
      <c r="J138" s="543"/>
      <c r="K138" s="187"/>
      <c r="L138" s="179"/>
      <c r="M138" s="179"/>
      <c r="N138" s="188"/>
      <c r="O138" s="188"/>
      <c r="P138" s="188"/>
      <c r="Q138" s="188"/>
      <c r="R138" s="188" t="s">
        <v>706</v>
      </c>
      <c r="S138" s="41"/>
      <c r="T138" s="189"/>
      <c r="U138" s="190"/>
      <c r="V138" s="498"/>
    </row>
    <row r="139" spans="2:22" ht="78" customHeight="1" thickBot="1" x14ac:dyDescent="0.25">
      <c r="B139" s="6" t="s">
        <v>420</v>
      </c>
      <c r="C139" s="58" t="s">
        <v>421</v>
      </c>
      <c r="D139" s="59" t="s">
        <v>44</v>
      </c>
      <c r="E139" s="273" t="str">
        <f t="shared" si="17"/>
        <v>Health Assessment Questionnaire Disability Index (HAQ-DI)</v>
      </c>
      <c r="F139" s="7" t="s">
        <v>17</v>
      </c>
      <c r="G139" s="7" t="s">
        <v>24</v>
      </c>
      <c r="H139" s="7" t="s">
        <v>9</v>
      </c>
      <c r="I139" s="8" t="s">
        <v>182</v>
      </c>
      <c r="J139" s="2" t="str">
        <f t="shared" ref="J139:J152" si="18">CONCATENATE(IF(K139="","",CONCATENATE(K139,IF(COUNTA(K139:R139)=COUNTA(K139),"","; "))),IF(L139="","",CONCATENATE(L139,IF(COUNTA(K139:R139)=COUNTA(K139:L139),"","; "))),IF(M139="","",CONCATENATE(M139,IF(COUNTA(K139:R139)=COUNTA(K139:M139),"","; "))),IF(N139="","",CONCATENATE(N139,IF(COUNTA(K139:R139)=COUNTA(K139:N139),"","; "))),IF(O139="","",CONCATENATE(O139,IF(COUNTA(K139:R139)=COUNTA(K139:O139),"","; "))),IF(P139="","",CONCATENATE(P139,IF(COUNTA(K139:R139)=COUNTA(K139:P139),"","; "))),IF(Q139="","",CONCATENATE(Q139,IF(COUNTA(K139:R139)=COUNTA(K139:Q139),"","; "))),IF(R139="","",R139))</f>
        <v>OLS; Tobit; mixture model</v>
      </c>
      <c r="K139" s="59" t="s">
        <v>28</v>
      </c>
      <c r="L139" s="59"/>
      <c r="M139" s="59"/>
      <c r="N139" s="82"/>
      <c r="O139" s="82"/>
      <c r="P139" s="82" t="s">
        <v>74</v>
      </c>
      <c r="Q139" s="82"/>
      <c r="R139" s="82" t="s">
        <v>177</v>
      </c>
      <c r="S139" s="40"/>
      <c r="T139" s="18" t="s">
        <v>181</v>
      </c>
      <c r="U139" s="82" t="s">
        <v>181</v>
      </c>
      <c r="V139" s="12" t="s">
        <v>181</v>
      </c>
    </row>
    <row r="140" spans="2:22" ht="102.95" customHeight="1" thickBot="1" x14ac:dyDescent="0.25">
      <c r="B140" s="158" t="s">
        <v>691</v>
      </c>
      <c r="C140" s="154" t="s">
        <v>690</v>
      </c>
      <c r="D140" s="59" t="s">
        <v>176</v>
      </c>
      <c r="E140" s="273" t="str">
        <f t="shared" si="17"/>
        <v>Health Assessment Questionnaire (HAQ) and pain on VAS</v>
      </c>
      <c r="F140" s="7" t="s">
        <v>17</v>
      </c>
      <c r="G140" s="7" t="s">
        <v>24</v>
      </c>
      <c r="H140" s="7" t="s">
        <v>9</v>
      </c>
      <c r="I140" s="8">
        <f>103867-3469</f>
        <v>100398</v>
      </c>
      <c r="J140" s="2" t="str">
        <f t="shared" si="18"/>
        <v>OLS; response mapping; limited dependent variable mixture model. Response mapping conducted using generalised ordered probit</v>
      </c>
      <c r="K140" s="59" t="s">
        <v>28</v>
      </c>
      <c r="L140" s="59"/>
      <c r="M140" s="59"/>
      <c r="N140" s="82"/>
      <c r="O140" s="82"/>
      <c r="P140" s="82"/>
      <c r="Q140" s="82" t="s">
        <v>37</v>
      </c>
      <c r="R140" s="82" t="s">
        <v>401</v>
      </c>
      <c r="S140" s="40"/>
      <c r="T140" s="40"/>
      <c r="U140" s="152" t="s">
        <v>693</v>
      </c>
      <c r="V140" s="153" t="s">
        <v>692</v>
      </c>
    </row>
    <row r="141" spans="2:22" ht="26.1" customHeight="1" thickBot="1" x14ac:dyDescent="0.25">
      <c r="B141" s="158" t="s">
        <v>698</v>
      </c>
      <c r="C141" s="154" t="s">
        <v>657</v>
      </c>
      <c r="D141" s="151" t="s">
        <v>699</v>
      </c>
      <c r="E141" s="273" t="str">
        <f t="shared" si="17"/>
        <v>COPD Assessment Test</v>
      </c>
      <c r="F141" s="157" t="s">
        <v>17</v>
      </c>
      <c r="G141" s="157" t="s">
        <v>700</v>
      </c>
      <c r="H141" s="157" t="s">
        <v>11</v>
      </c>
      <c r="I141" s="8">
        <v>4446</v>
      </c>
      <c r="J141" s="384" t="str">
        <f t="shared" si="18"/>
        <v>OLS; 2-part; response mapping</v>
      </c>
      <c r="K141" s="151" t="s">
        <v>28</v>
      </c>
      <c r="L141" s="59"/>
      <c r="M141" s="59"/>
      <c r="N141" s="152" t="s">
        <v>35</v>
      </c>
      <c r="O141" s="82"/>
      <c r="P141" s="82"/>
      <c r="Q141" s="152" t="s">
        <v>37</v>
      </c>
      <c r="R141" s="152"/>
      <c r="S141" s="40" t="s">
        <v>701</v>
      </c>
      <c r="T141" s="40"/>
      <c r="U141" s="152"/>
      <c r="V141" s="153"/>
    </row>
    <row r="142" spans="2:22" ht="51.95" customHeight="1" thickBot="1" x14ac:dyDescent="0.25">
      <c r="B142" s="6" t="s">
        <v>275</v>
      </c>
      <c r="C142" s="58" t="s">
        <v>168</v>
      </c>
      <c r="D142" s="59" t="s">
        <v>178</v>
      </c>
      <c r="E142" s="273" t="str">
        <f t="shared" si="17"/>
        <v>Medical Outcomes Study Health-Related Quality of Life Measures in HIV/AIDS (MOS-HIV)</v>
      </c>
      <c r="F142" s="7" t="s">
        <v>17</v>
      </c>
      <c r="G142" s="7" t="s">
        <v>179</v>
      </c>
      <c r="H142" s="7" t="s">
        <v>7</v>
      </c>
      <c r="I142" s="8">
        <f>0.9*1126</f>
        <v>1013.4</v>
      </c>
      <c r="J142" s="2" t="str">
        <f t="shared" si="18"/>
        <v>OLS; 2-part; CLAD; latent class model</v>
      </c>
      <c r="K142" s="59" t="s">
        <v>28</v>
      </c>
      <c r="L142" s="59"/>
      <c r="M142" s="59"/>
      <c r="N142" s="82" t="s">
        <v>35</v>
      </c>
      <c r="O142" s="82" t="s">
        <v>48</v>
      </c>
      <c r="P142" s="82"/>
      <c r="Q142" s="82"/>
      <c r="R142" s="82" t="s">
        <v>180</v>
      </c>
      <c r="S142" s="40"/>
      <c r="T142" s="40"/>
      <c r="U142" s="81"/>
      <c r="V142" s="17"/>
    </row>
    <row r="143" spans="2:22" ht="51.95" customHeight="1" thickBot="1" x14ac:dyDescent="0.25">
      <c r="B143" s="109" t="s">
        <v>526</v>
      </c>
      <c r="C143" s="58" t="s">
        <v>525</v>
      </c>
      <c r="D143" s="243" t="s">
        <v>527</v>
      </c>
      <c r="E143" s="273" t="str">
        <f t="shared" si="17"/>
        <v>Health Assessment Questionnaire (HAQ), pain visual acuity, ACR disease activity and clinical measures</v>
      </c>
      <c r="F143" s="27" t="s">
        <v>17</v>
      </c>
      <c r="G143" s="27" t="s">
        <v>24</v>
      </c>
      <c r="H143" s="7" t="s">
        <v>9</v>
      </c>
      <c r="I143" s="43">
        <v>233</v>
      </c>
      <c r="J143" s="2" t="str">
        <f t="shared" si="18"/>
        <v>OLS</v>
      </c>
      <c r="K143" s="69" t="s">
        <v>28</v>
      </c>
      <c r="L143" s="59"/>
      <c r="M143" s="59"/>
      <c r="N143" s="82"/>
      <c r="O143" s="82"/>
      <c r="P143" s="82"/>
      <c r="Q143" s="82"/>
      <c r="R143" s="82"/>
      <c r="S143" s="40"/>
      <c r="T143" s="40"/>
      <c r="U143" s="81"/>
      <c r="V143" s="17"/>
    </row>
    <row r="144" spans="2:22" ht="64.5" thickBot="1" x14ac:dyDescent="0.25">
      <c r="B144" s="360" t="s">
        <v>884</v>
      </c>
      <c r="C144" s="58" t="s">
        <v>749</v>
      </c>
      <c r="D144" s="347" t="s">
        <v>885</v>
      </c>
      <c r="E144" s="376" t="str">
        <f t="shared" si="17"/>
        <v>Achilles Tendon Rupture Score (ATRS)</v>
      </c>
      <c r="F144" s="27" t="s">
        <v>17</v>
      </c>
      <c r="G144" s="27" t="s">
        <v>886</v>
      </c>
      <c r="H144" s="7" t="s">
        <v>9</v>
      </c>
      <c r="I144" s="43">
        <v>274</v>
      </c>
      <c r="J144" s="2" t="str">
        <f t="shared" si="18"/>
        <v>OLS; Multilevel model</v>
      </c>
      <c r="K144" s="69" t="s">
        <v>28</v>
      </c>
      <c r="L144" s="59"/>
      <c r="M144" s="59"/>
      <c r="N144" s="82"/>
      <c r="O144" s="82"/>
      <c r="P144" s="82"/>
      <c r="Q144" s="82"/>
      <c r="R144" s="152" t="s">
        <v>842</v>
      </c>
      <c r="S144" s="40"/>
      <c r="T144" s="40"/>
      <c r="U144" s="81"/>
      <c r="V144" s="17"/>
    </row>
    <row r="145" spans="1:22" ht="65.099999999999994" customHeight="1" thickBot="1" x14ac:dyDescent="0.25">
      <c r="B145" s="6" t="s">
        <v>277</v>
      </c>
      <c r="C145" s="154" t="s">
        <v>215</v>
      </c>
      <c r="D145" s="55" t="s">
        <v>192</v>
      </c>
      <c r="E145" s="273" t="str">
        <f t="shared" si="17"/>
        <v>EORTC Quality of Life Questionnaire (QLQ-C30)</v>
      </c>
      <c r="F145" s="7" t="s">
        <v>17</v>
      </c>
      <c r="G145" s="7" t="s">
        <v>243</v>
      </c>
      <c r="H145" s="7" t="s">
        <v>3</v>
      </c>
      <c r="I145" s="8">
        <v>172</v>
      </c>
      <c r="J145" s="2" t="str">
        <f t="shared" si="18"/>
        <v>OLS</v>
      </c>
      <c r="K145" s="59" t="s">
        <v>28</v>
      </c>
      <c r="L145" s="59"/>
      <c r="M145" s="59"/>
      <c r="N145" s="82"/>
      <c r="O145" s="82"/>
      <c r="P145" s="82"/>
      <c r="Q145" s="82"/>
      <c r="R145" s="82"/>
      <c r="S145" s="40"/>
      <c r="T145" s="354" t="s">
        <v>869</v>
      </c>
      <c r="U145" s="152" t="s">
        <v>870</v>
      </c>
      <c r="V145" s="153" t="s">
        <v>688</v>
      </c>
    </row>
    <row r="146" spans="1:22" ht="39" customHeight="1" thickBot="1" x14ac:dyDescent="0.25">
      <c r="B146" s="12" t="s">
        <v>276</v>
      </c>
      <c r="C146" s="58" t="s">
        <v>229</v>
      </c>
      <c r="D146" s="59" t="s">
        <v>419</v>
      </c>
      <c r="E146" s="273" t="str">
        <f t="shared" si="17"/>
        <v>Healthy Days, developed by Centers for Disease Control and Prevention (CDC)</v>
      </c>
      <c r="F146" s="7" t="s">
        <v>17</v>
      </c>
      <c r="G146" s="7" t="s">
        <v>19</v>
      </c>
      <c r="H146" s="7" t="s">
        <v>19</v>
      </c>
      <c r="I146" s="8">
        <v>3844</v>
      </c>
      <c r="J146" s="2" t="str">
        <f t="shared" si="18"/>
        <v>Spline regressions (locally piecewise polynomial regression)</v>
      </c>
      <c r="K146" s="59"/>
      <c r="L146" s="59"/>
      <c r="M146" s="59"/>
      <c r="N146" s="81"/>
      <c r="O146" s="81"/>
      <c r="P146" s="81"/>
      <c r="Q146" s="81"/>
      <c r="R146" s="82" t="s">
        <v>158</v>
      </c>
      <c r="S146" s="40"/>
      <c r="T146" s="40"/>
      <c r="U146" s="81"/>
      <c r="V146" s="17"/>
    </row>
    <row r="147" spans="1:22" ht="26.1" customHeight="1" x14ac:dyDescent="0.2">
      <c r="B147" s="487" t="s">
        <v>818</v>
      </c>
      <c r="C147" s="54" t="s">
        <v>760</v>
      </c>
      <c r="D147" s="177" t="s">
        <v>819</v>
      </c>
      <c r="E147" s="273" t="str">
        <f t="shared" si="17"/>
        <v>Medical Outcomes Study HIV Health Survey (MOS-HIV)</v>
      </c>
      <c r="F147" s="205" t="s">
        <v>17</v>
      </c>
      <c r="G147" s="205" t="s">
        <v>179</v>
      </c>
      <c r="H147" s="273" t="s">
        <v>7</v>
      </c>
      <c r="I147" s="13">
        <v>4662</v>
      </c>
      <c r="J147" s="525" t="str">
        <f t="shared" si="18"/>
        <v>OLS; 2-part; beta regression; finite mixture models</v>
      </c>
      <c r="K147" s="177" t="s">
        <v>28</v>
      </c>
      <c r="L147" s="55"/>
      <c r="M147" s="55"/>
      <c r="N147" s="222" t="s">
        <v>35</v>
      </c>
      <c r="O147" s="79"/>
      <c r="P147" s="79"/>
      <c r="Q147" s="79"/>
      <c r="R147" s="222" t="s">
        <v>820</v>
      </c>
      <c r="S147" s="36"/>
      <c r="T147" s="36"/>
      <c r="U147" s="79"/>
      <c r="V147" s="493"/>
    </row>
    <row r="148" spans="1:22" ht="26.1" customHeight="1" thickBot="1" x14ac:dyDescent="0.25">
      <c r="B148" s="528"/>
      <c r="C148" s="130" t="s">
        <v>760</v>
      </c>
      <c r="D148" s="179" t="s">
        <v>819</v>
      </c>
      <c r="E148" s="274" t="str">
        <f t="shared" si="17"/>
        <v>Medical Outcomes Study HIV Health Survey (MOS-HIV)</v>
      </c>
      <c r="F148" s="174" t="s">
        <v>1</v>
      </c>
      <c r="G148" s="174" t="s">
        <v>179</v>
      </c>
      <c r="H148" s="274" t="s">
        <v>7</v>
      </c>
      <c r="I148" s="163">
        <v>4610</v>
      </c>
      <c r="J148" s="543"/>
      <c r="K148" s="179" t="s">
        <v>28</v>
      </c>
      <c r="L148" s="66"/>
      <c r="M148" s="66"/>
      <c r="N148" s="188" t="s">
        <v>35</v>
      </c>
      <c r="O148" s="93"/>
      <c r="P148" s="93"/>
      <c r="Q148" s="93"/>
      <c r="R148" s="188" t="s">
        <v>820</v>
      </c>
      <c r="S148" s="41"/>
      <c r="T148" s="41"/>
      <c r="U148" s="93"/>
      <c r="V148" s="494"/>
    </row>
    <row r="149" spans="1:22" ht="65.099999999999994" customHeight="1" thickBot="1" x14ac:dyDescent="0.25">
      <c r="B149" s="6" t="s">
        <v>821</v>
      </c>
      <c r="C149" s="58" t="s">
        <v>761</v>
      </c>
      <c r="D149" s="55" t="s">
        <v>822</v>
      </c>
      <c r="E149" s="273" t="str">
        <f t="shared" si="17"/>
        <v>Older People's Quality of Life Brief Questionnaire (OPQoL-Brief)</v>
      </c>
      <c r="F149" s="157" t="s">
        <v>67</v>
      </c>
      <c r="G149" s="157" t="s">
        <v>823</v>
      </c>
      <c r="H149" s="157" t="s">
        <v>19</v>
      </c>
      <c r="I149" s="8">
        <v>330</v>
      </c>
      <c r="J149" s="2" t="str">
        <f t="shared" si="18"/>
        <v>OLS; GLM; CLAD; response mapping; beta binomial regression model, robust Majorise–Minimise (MM) estimator</v>
      </c>
      <c r="K149" s="151" t="s">
        <v>28</v>
      </c>
      <c r="L149" s="151" t="s">
        <v>36</v>
      </c>
      <c r="M149" s="59"/>
      <c r="N149" s="82"/>
      <c r="O149" s="152" t="s">
        <v>48</v>
      </c>
      <c r="P149" s="82"/>
      <c r="Q149" s="152" t="s">
        <v>37</v>
      </c>
      <c r="R149" s="152" t="s">
        <v>824</v>
      </c>
      <c r="S149" s="40"/>
      <c r="T149" s="40"/>
      <c r="U149" s="152"/>
      <c r="V149" s="153"/>
    </row>
    <row r="150" spans="1:22" ht="26.1" customHeight="1" thickBot="1" x14ac:dyDescent="0.25">
      <c r="B150" s="481" t="s">
        <v>887</v>
      </c>
      <c r="C150" s="398" t="s">
        <v>737</v>
      </c>
      <c r="D150" s="387" t="s">
        <v>888</v>
      </c>
      <c r="E150" s="376" t="str">
        <f>D150</f>
        <v>Women's Health Questionnaire (WHQ-23)</v>
      </c>
      <c r="F150" s="351" t="s">
        <v>67</v>
      </c>
      <c r="G150" s="386" t="s">
        <v>889</v>
      </c>
      <c r="H150" s="351" t="s">
        <v>19</v>
      </c>
      <c r="I150" s="13">
        <v>303</v>
      </c>
      <c r="J150" s="463" t="str">
        <f t="shared" si="18"/>
        <v>OLS; GLM; CLAD; beta-binomial; robust MM-estimator; multinomial logistic</v>
      </c>
      <c r="K150" s="347" t="s">
        <v>28</v>
      </c>
      <c r="L150" s="347" t="s">
        <v>36</v>
      </c>
      <c r="M150" s="335"/>
      <c r="N150" s="343"/>
      <c r="O150" s="345" t="s">
        <v>48</v>
      </c>
      <c r="P150" s="343"/>
      <c r="Q150" s="345"/>
      <c r="R150" s="345" t="s">
        <v>890</v>
      </c>
      <c r="S150" s="341"/>
      <c r="T150" s="341"/>
      <c r="U150" s="345"/>
      <c r="V150" s="495"/>
    </row>
    <row r="151" spans="1:22" ht="39" customHeight="1" thickBot="1" x14ac:dyDescent="0.25">
      <c r="B151" s="486"/>
      <c r="C151" s="398" t="s">
        <v>737</v>
      </c>
      <c r="D151" s="387" t="s">
        <v>888</v>
      </c>
      <c r="E151" s="20" t="str">
        <f>D151</f>
        <v>Women's Health Questionnaire (WHQ-23)</v>
      </c>
      <c r="F151" s="20" t="s">
        <v>18</v>
      </c>
      <c r="G151" s="393" t="s">
        <v>889</v>
      </c>
      <c r="H151" s="20" t="s">
        <v>19</v>
      </c>
      <c r="I151" s="19">
        <v>303</v>
      </c>
      <c r="J151" s="458" t="str">
        <f t="shared" si="18"/>
        <v>OLS; GLM; CLAD; beta-binomial; robust MM-estimator; multinomial logistic</v>
      </c>
      <c r="K151" s="347" t="s">
        <v>28</v>
      </c>
      <c r="L151" s="347" t="s">
        <v>36</v>
      </c>
      <c r="M151" s="335"/>
      <c r="N151" s="343"/>
      <c r="O151" s="345" t="s">
        <v>48</v>
      </c>
      <c r="P151" s="343"/>
      <c r="Q151" s="345"/>
      <c r="R151" s="345" t="s">
        <v>890</v>
      </c>
      <c r="S151" s="341"/>
      <c r="T151" s="341"/>
      <c r="U151" s="345"/>
      <c r="V151" s="496"/>
    </row>
    <row r="152" spans="1:22" s="472" customFormat="1" ht="26.1" customHeight="1" x14ac:dyDescent="0.2">
      <c r="A152" s="202"/>
      <c r="B152" s="506" t="s">
        <v>720</v>
      </c>
      <c r="C152" s="191" t="s">
        <v>658</v>
      </c>
      <c r="D152" s="195" t="s">
        <v>707</v>
      </c>
      <c r="E152" s="409" t="str">
        <f t="shared" si="17"/>
        <v xml:space="preserve">Sydney Asthma Quality of Life Questionnaire (AQLQ-S) </v>
      </c>
      <c r="F152" s="234" t="s">
        <v>67</v>
      </c>
      <c r="G152" s="205" t="s">
        <v>50</v>
      </c>
      <c r="H152" s="288" t="s">
        <v>11</v>
      </c>
      <c r="I152" s="13">
        <v>856</v>
      </c>
      <c r="J152" s="478" t="str">
        <f t="shared" si="18"/>
        <v xml:space="preserve">OLS; GLM; CLAD; beta binomial regression model </v>
      </c>
      <c r="K152" s="225" t="s">
        <v>28</v>
      </c>
      <c r="L152" s="225" t="s">
        <v>36</v>
      </c>
      <c r="M152" s="234"/>
      <c r="N152" s="44"/>
      <c r="O152" s="225" t="s">
        <v>48</v>
      </c>
      <c r="P152" s="44"/>
      <c r="Q152" s="234"/>
      <c r="R152" s="225" t="s">
        <v>719</v>
      </c>
      <c r="S152" s="234"/>
      <c r="T152" s="225" t="s">
        <v>709</v>
      </c>
      <c r="U152" s="192" t="s">
        <v>584</v>
      </c>
      <c r="V152" s="475"/>
    </row>
    <row r="153" spans="1:22" ht="26.1" customHeight="1" x14ac:dyDescent="0.2">
      <c r="B153" s="507"/>
      <c r="C153" s="193" t="s">
        <v>658</v>
      </c>
      <c r="D153" s="196" t="s">
        <v>707</v>
      </c>
      <c r="E153" s="410" t="str">
        <f t="shared" si="17"/>
        <v xml:space="preserve">Sydney Asthma Quality of Life Questionnaire (AQLQ-S) </v>
      </c>
      <c r="F153" s="270" t="s">
        <v>356</v>
      </c>
      <c r="G153" s="270" t="s">
        <v>50</v>
      </c>
      <c r="H153" s="270" t="s">
        <v>11</v>
      </c>
      <c r="I153" s="14">
        <v>856</v>
      </c>
      <c r="J153" s="619"/>
      <c r="K153" s="270" t="s">
        <v>28</v>
      </c>
      <c r="L153" s="270" t="s">
        <v>36</v>
      </c>
      <c r="M153" s="270"/>
      <c r="N153" s="38"/>
      <c r="O153" s="39" t="s">
        <v>48</v>
      </c>
      <c r="P153" s="38"/>
      <c r="Q153" s="39"/>
      <c r="R153" s="38" t="s">
        <v>708</v>
      </c>
      <c r="S153" s="39"/>
      <c r="T153" s="39" t="s">
        <v>709</v>
      </c>
      <c r="U153" s="39"/>
      <c r="V153" s="476"/>
    </row>
    <row r="154" spans="1:22" ht="26.1" customHeight="1" x14ac:dyDescent="0.2">
      <c r="B154" s="507"/>
      <c r="C154" s="193" t="s">
        <v>658</v>
      </c>
      <c r="D154" s="196" t="s">
        <v>707</v>
      </c>
      <c r="E154" s="410" t="str">
        <f t="shared" si="17"/>
        <v xml:space="preserve">Sydney Asthma Quality of Life Questionnaire (AQLQ-S) </v>
      </c>
      <c r="F154" s="270" t="s">
        <v>1</v>
      </c>
      <c r="G154" s="270" t="s">
        <v>50</v>
      </c>
      <c r="H154" s="270" t="s">
        <v>11</v>
      </c>
      <c r="I154" s="14">
        <v>856</v>
      </c>
      <c r="J154" s="619"/>
      <c r="K154" s="270" t="s">
        <v>28</v>
      </c>
      <c r="L154" s="270" t="s">
        <v>36</v>
      </c>
      <c r="M154" s="270"/>
      <c r="N154" s="38"/>
      <c r="O154" s="39" t="s">
        <v>48</v>
      </c>
      <c r="P154" s="38"/>
      <c r="Q154" s="39"/>
      <c r="R154" s="38" t="s">
        <v>708</v>
      </c>
      <c r="S154" s="39"/>
      <c r="T154" s="39" t="s">
        <v>709</v>
      </c>
      <c r="U154" s="39"/>
      <c r="V154" s="476"/>
    </row>
    <row r="155" spans="1:22" ht="26.1" customHeight="1" x14ac:dyDescent="0.2">
      <c r="B155" s="507"/>
      <c r="C155" s="193" t="s">
        <v>658</v>
      </c>
      <c r="D155" s="196" t="s">
        <v>707</v>
      </c>
      <c r="E155" s="410" t="str">
        <f t="shared" si="17"/>
        <v xml:space="preserve">Sydney Asthma Quality of Life Questionnaire (AQLQ-S) </v>
      </c>
      <c r="F155" s="270" t="s">
        <v>87</v>
      </c>
      <c r="G155" s="270" t="s">
        <v>50</v>
      </c>
      <c r="H155" s="270" t="s">
        <v>11</v>
      </c>
      <c r="I155" s="14">
        <v>856</v>
      </c>
      <c r="J155" s="619"/>
      <c r="K155" s="270" t="s">
        <v>28</v>
      </c>
      <c r="L155" s="270" t="s">
        <v>36</v>
      </c>
      <c r="M155" s="270"/>
      <c r="N155" s="38"/>
      <c r="O155" s="39" t="s">
        <v>48</v>
      </c>
      <c r="P155" s="38"/>
      <c r="Q155" s="39"/>
      <c r="R155" s="38" t="s">
        <v>708</v>
      </c>
      <c r="S155" s="39"/>
      <c r="T155" s="39" t="s">
        <v>709</v>
      </c>
      <c r="U155" s="39"/>
      <c r="V155" s="476"/>
    </row>
    <row r="156" spans="1:22" ht="26.1" customHeight="1" thickBot="1" x14ac:dyDescent="0.25">
      <c r="B156" s="508"/>
      <c r="C156" s="194" t="s">
        <v>658</v>
      </c>
      <c r="D156" s="161" t="s">
        <v>707</v>
      </c>
      <c r="E156" s="411" t="str">
        <f t="shared" si="17"/>
        <v xml:space="preserve">Sydney Asthma Quality of Life Questionnaire (AQLQ-S) </v>
      </c>
      <c r="F156" s="274" t="s">
        <v>18</v>
      </c>
      <c r="G156" s="274" t="s">
        <v>50</v>
      </c>
      <c r="H156" s="274" t="s">
        <v>11</v>
      </c>
      <c r="I156" s="163">
        <v>856</v>
      </c>
      <c r="J156" s="590"/>
      <c r="K156" s="274" t="s">
        <v>28</v>
      </c>
      <c r="L156" s="274" t="s">
        <v>36</v>
      </c>
      <c r="M156" s="274"/>
      <c r="N156" s="41"/>
      <c r="O156" s="132" t="s">
        <v>48</v>
      </c>
      <c r="P156" s="41"/>
      <c r="Q156" s="132"/>
      <c r="R156" s="41" t="s">
        <v>708</v>
      </c>
      <c r="S156" s="132"/>
      <c r="T156" s="132" t="s">
        <v>709</v>
      </c>
      <c r="U156" s="132"/>
      <c r="V156" s="477"/>
    </row>
    <row r="157" spans="1:22" ht="26.1" customHeight="1" thickBot="1" x14ac:dyDescent="0.25">
      <c r="B157" s="12" t="s">
        <v>340</v>
      </c>
      <c r="C157" s="58" t="s">
        <v>341</v>
      </c>
      <c r="D157" s="59" t="s">
        <v>107</v>
      </c>
      <c r="E157" s="273" t="str">
        <f>D157</f>
        <v>Barthel index</v>
      </c>
      <c r="F157" s="7" t="s">
        <v>17</v>
      </c>
      <c r="G157" s="7" t="s">
        <v>108</v>
      </c>
      <c r="H157" s="7" t="s">
        <v>19</v>
      </c>
      <c r="I157" s="8">
        <v>793</v>
      </c>
      <c r="J157" s="2" t="str">
        <f>CONCATENATE(IF(K157="","",CONCATENATE(K157,IF(COUNTA(K157:R157)=COUNTA(K157),"","; "))),IF(L157="","",CONCATENATE(L157,IF(COUNTA(K157:R157)=COUNTA(K157:L157),"","; "))),IF(M157="","",CONCATENATE(M157,IF(COUNTA(K157:R157)=COUNTA(K157:M157),"","; "))),IF(N157="","",CONCATENATE(N157,IF(COUNTA(K157:R157)=COUNTA(K157:N157),"","; "))),IF(O157="","",CONCATENATE(O157,IF(COUNTA(K157:R157)=COUNTA(K157:O157),"","; "))),IF(P157="","",CONCATENATE(P157,IF(COUNTA(K157:R157)=COUNTA(K157:P157),"","; "))),IF(Q157="","",CONCATENATE(Q157,IF(COUNTA(K157:R157)=COUNTA(K157:Q157),"","; "))),IF(R157="","",R157))</f>
        <v>OLS; CLAD; response mapping</v>
      </c>
      <c r="K157" s="59" t="s">
        <v>28</v>
      </c>
      <c r="L157" s="59"/>
      <c r="M157" s="59"/>
      <c r="N157" s="81"/>
      <c r="O157" s="82" t="s">
        <v>48</v>
      </c>
      <c r="P157" s="81"/>
      <c r="Q157" s="82" t="s">
        <v>37</v>
      </c>
      <c r="R157" s="81"/>
      <c r="S157" s="18" t="s">
        <v>109</v>
      </c>
      <c r="T157" s="18"/>
      <c r="U157" s="82"/>
      <c r="V157" s="12"/>
    </row>
    <row r="158" spans="1:22" ht="51.95" customHeight="1" thickBot="1" x14ac:dyDescent="0.25">
      <c r="B158" s="32" t="s">
        <v>375</v>
      </c>
      <c r="C158" s="67" t="s">
        <v>366</v>
      </c>
      <c r="D158" s="59" t="s">
        <v>378</v>
      </c>
      <c r="E158" s="223" t="str">
        <f t="shared" si="17"/>
        <v>Incontinence-specific Quality of Life questionnaire (I-QOL)</v>
      </c>
      <c r="F158" s="7" t="s">
        <v>17</v>
      </c>
      <c r="G158" s="223" t="s">
        <v>376</v>
      </c>
      <c r="H158" s="223" t="s">
        <v>13</v>
      </c>
      <c r="I158" s="15">
        <v>2605</v>
      </c>
      <c r="J158" s="2" t="str">
        <f t="shared" ref="J158:J163" si="19">CONCATENATE(IF(K158="","",CONCATENATE(K158,IF(COUNTA(K158:R158)=COUNTA(K158),"","; "))),IF(L158="","",CONCATENATE(L158,IF(COUNTA(K158:R158)=COUNTA(K158:L158),"","; "))),IF(M158="","",CONCATENATE(M158,IF(COUNTA(K158:R158)=COUNTA(K158:M158),"","; "))),IF(N158="","",CONCATENATE(N158,IF(COUNTA(K158:R158)=COUNTA(K158:N158),"","; "))),IF(O158="","",CONCATENATE(O158,IF(COUNTA(K158:R158)=COUNTA(K158:O158),"","; "))),IF(P158="","",CONCATENATE(P158,IF(COUNTA(K158:R158)=COUNTA(K158:P158),"","; "))),IF(Q158="","",CONCATENATE(Q158,IF(COUNTA(K158:R158)=COUNTA(K158:Q158),"","; "))),IF(R158="","",R158))</f>
        <v>2-part</v>
      </c>
      <c r="K158" s="243"/>
      <c r="L158" s="243"/>
      <c r="M158" s="243"/>
      <c r="N158" s="264" t="s">
        <v>35</v>
      </c>
      <c r="O158" s="264"/>
      <c r="P158" s="240"/>
      <c r="Q158" s="264"/>
      <c r="R158" s="240"/>
      <c r="S158" s="167"/>
      <c r="T158" s="167"/>
      <c r="U158" s="264" t="str">
        <f>V158</f>
        <v>Coefficients are given in the supplementary information available at http://ezproxy.ouls.ox.ac.uk:2070/science/article/pii/S1098301512042714#MMCvFirst</v>
      </c>
      <c r="V158" s="231" t="s">
        <v>377</v>
      </c>
    </row>
    <row r="159" spans="1:22" ht="39" customHeight="1" thickBot="1" x14ac:dyDescent="0.25">
      <c r="B159" s="166" t="s">
        <v>463</v>
      </c>
      <c r="C159" s="67" t="s">
        <v>434</v>
      </c>
      <c r="D159" s="279" t="s">
        <v>730</v>
      </c>
      <c r="E159" s="223" t="str">
        <f t="shared" si="17"/>
        <v>25-item National Eye Institute Visual Functioning Questionnaire (NEI-VFQ-25)</v>
      </c>
      <c r="F159" s="256" t="s">
        <v>17</v>
      </c>
      <c r="G159" s="256" t="s">
        <v>464</v>
      </c>
      <c r="H159" s="223" t="s">
        <v>14</v>
      </c>
      <c r="I159" s="104">
        <v>951</v>
      </c>
      <c r="J159" s="457" t="str">
        <f t="shared" si="19"/>
        <v>GEE; reverse 2-part GEE; CLAD; Tobit</v>
      </c>
      <c r="K159" s="243"/>
      <c r="L159" s="243"/>
      <c r="M159" s="209" t="s">
        <v>29</v>
      </c>
      <c r="N159" s="96" t="s">
        <v>465</v>
      </c>
      <c r="O159" s="96" t="s">
        <v>48</v>
      </c>
      <c r="P159" s="96" t="s">
        <v>74</v>
      </c>
      <c r="Q159" s="264"/>
      <c r="R159" s="240"/>
      <c r="S159" s="167"/>
      <c r="T159" s="167"/>
      <c r="U159" s="264"/>
      <c r="V159" s="231"/>
    </row>
    <row r="160" spans="1:22" ht="75.95" customHeight="1" thickBot="1" x14ac:dyDescent="0.25">
      <c r="B160" s="12" t="s">
        <v>650</v>
      </c>
      <c r="C160" s="58" t="s">
        <v>534</v>
      </c>
      <c r="D160" s="59" t="s">
        <v>194</v>
      </c>
      <c r="E160" s="7" t="str">
        <f t="shared" si="17"/>
        <v>39-item Parkinson’s Disease Questionnaire (PDQ-39)</v>
      </c>
      <c r="F160" s="7" t="s">
        <v>17</v>
      </c>
      <c r="G160" s="7" t="s">
        <v>47</v>
      </c>
      <c r="H160" s="7" t="s">
        <v>5</v>
      </c>
      <c r="I160" s="8">
        <v>9123</v>
      </c>
      <c r="J160" s="2" t="str">
        <f t="shared" si="19"/>
        <v>OLS; 2 part beta regression; response mapping; finite mixture models, mixing either linear regression or beta regression</v>
      </c>
      <c r="K160" s="59" t="s">
        <v>28</v>
      </c>
      <c r="L160" s="59"/>
      <c r="M160" s="59"/>
      <c r="N160" s="95" t="s">
        <v>544</v>
      </c>
      <c r="O160" s="82"/>
      <c r="P160" s="81"/>
      <c r="Q160" s="82" t="s">
        <v>37</v>
      </c>
      <c r="R160" s="82" t="s">
        <v>545</v>
      </c>
      <c r="S160" s="18"/>
      <c r="T160" s="18"/>
      <c r="U160" s="82"/>
      <c r="V160" s="115" t="s">
        <v>546</v>
      </c>
    </row>
    <row r="161" spans="1:22" ht="78" customHeight="1" thickBot="1" x14ac:dyDescent="0.25">
      <c r="B161" s="165" t="s">
        <v>705</v>
      </c>
      <c r="C161" s="68" t="s">
        <v>363</v>
      </c>
      <c r="D161" s="244" t="s">
        <v>381</v>
      </c>
      <c r="E161" s="228" t="str">
        <f t="shared" si="17"/>
        <v>8-item Parkinson’s Disease Questionnaire (PDQ-8)</v>
      </c>
      <c r="F161" s="228" t="s">
        <v>17</v>
      </c>
      <c r="G161" s="228" t="s">
        <v>47</v>
      </c>
      <c r="H161" s="228" t="s">
        <v>5</v>
      </c>
      <c r="I161" s="19">
        <v>9123</v>
      </c>
      <c r="J161" s="459" t="str">
        <f t="shared" si="19"/>
        <v>OLS; response mapping</v>
      </c>
      <c r="K161" s="244" t="s">
        <v>28</v>
      </c>
      <c r="L161" s="244"/>
      <c r="M161" s="244"/>
      <c r="N161" s="241"/>
      <c r="O161" s="92"/>
      <c r="P161" s="241"/>
      <c r="Q161" s="92" t="s">
        <v>37</v>
      </c>
      <c r="R161" s="241"/>
      <c r="S161" s="259"/>
      <c r="T161" s="259"/>
      <c r="U161" s="92"/>
      <c r="V161" s="114"/>
    </row>
    <row r="162" spans="1:22" ht="78" customHeight="1" thickBot="1" x14ac:dyDescent="0.25">
      <c r="B162" s="12" t="s">
        <v>512</v>
      </c>
      <c r="C162" s="58" t="s">
        <v>513</v>
      </c>
      <c r="D162" s="151" t="s">
        <v>599</v>
      </c>
      <c r="E162" s="7" t="str">
        <f t="shared" si="17"/>
        <v>EORTC QLQ-C30</v>
      </c>
      <c r="F162" s="7" t="s">
        <v>17</v>
      </c>
      <c r="G162" s="7" t="s">
        <v>514</v>
      </c>
      <c r="H162" s="7" t="s">
        <v>3</v>
      </c>
      <c r="I162" s="8">
        <v>3040</v>
      </c>
      <c r="J162" s="2" t="str">
        <f t="shared" si="19"/>
        <v>GLM; CLAD ; Tobit; quadratic mixed effects model, quantile fixed effects model, mixed effects beta binomial model</v>
      </c>
      <c r="K162" s="59"/>
      <c r="L162" s="59" t="s">
        <v>36</v>
      </c>
      <c r="M162" s="59"/>
      <c r="N162" s="60"/>
      <c r="O162" s="60" t="s">
        <v>511</v>
      </c>
      <c r="P162" s="103" t="s">
        <v>74</v>
      </c>
      <c r="Q162" s="102"/>
      <c r="R162" s="160" t="s">
        <v>679</v>
      </c>
      <c r="S162" s="40"/>
      <c r="T162" s="40"/>
      <c r="U162" s="102"/>
      <c r="V162" s="17"/>
    </row>
    <row r="163" spans="1:22" ht="39" customHeight="1" thickBot="1" x14ac:dyDescent="0.25">
      <c r="B163" s="487" t="s">
        <v>681</v>
      </c>
      <c r="C163" s="54" t="s">
        <v>609</v>
      </c>
      <c r="D163" s="156" t="s">
        <v>599</v>
      </c>
      <c r="E163" s="409" t="str">
        <f t="shared" si="17"/>
        <v>EORTC QLQ-C30</v>
      </c>
      <c r="F163" s="273" t="s">
        <v>17</v>
      </c>
      <c r="G163" s="475" t="s">
        <v>514</v>
      </c>
      <c r="H163" s="273" t="s">
        <v>3</v>
      </c>
      <c r="I163" s="13">
        <v>100</v>
      </c>
      <c r="J163" s="478" t="str">
        <f t="shared" si="19"/>
        <v>Linear random effects; limited dependent variable mixture model (LDVMM); beta binomial model</v>
      </c>
      <c r="K163" s="209" t="s">
        <v>680</v>
      </c>
      <c r="L163" s="522"/>
      <c r="M163" s="522"/>
      <c r="N163" s="620"/>
      <c r="O163" s="620"/>
      <c r="P163" s="499"/>
      <c r="Q163" s="622"/>
      <c r="R163" s="251" t="s">
        <v>678</v>
      </c>
      <c r="S163" s="536"/>
      <c r="T163" s="536" t="s">
        <v>934</v>
      </c>
      <c r="U163" s="136"/>
      <c r="V163" s="487" t="s">
        <v>935</v>
      </c>
    </row>
    <row r="164" spans="1:22" ht="26.1" customHeight="1" thickBot="1" x14ac:dyDescent="0.25">
      <c r="B164" s="503"/>
      <c r="C164" s="54" t="s">
        <v>609</v>
      </c>
      <c r="D164" s="161" t="s">
        <v>599</v>
      </c>
      <c r="E164" s="406" t="str">
        <f t="shared" si="17"/>
        <v>EORTC QLQ-C30</v>
      </c>
      <c r="F164" s="228" t="s">
        <v>67</v>
      </c>
      <c r="G164" s="477"/>
      <c r="H164" s="224" t="str">
        <f>H163</f>
        <v>Cancer</v>
      </c>
      <c r="I164" s="197">
        <f>I163</f>
        <v>100</v>
      </c>
      <c r="J164" s="480"/>
      <c r="K164" s="245" t="s">
        <v>680</v>
      </c>
      <c r="L164" s="524"/>
      <c r="M164" s="524"/>
      <c r="N164" s="621"/>
      <c r="O164" s="621"/>
      <c r="P164" s="533"/>
      <c r="Q164" s="623"/>
      <c r="R164" s="253" t="s">
        <v>678</v>
      </c>
      <c r="S164" s="537"/>
      <c r="T164" s="537"/>
      <c r="U164" s="135"/>
      <c r="V164" s="503"/>
    </row>
    <row r="165" spans="1:22" ht="51.95" customHeight="1" thickBot="1" x14ac:dyDescent="0.25">
      <c r="B165" s="487" t="s">
        <v>677</v>
      </c>
      <c r="C165" s="159" t="s">
        <v>676</v>
      </c>
      <c r="D165" s="55" t="s">
        <v>521</v>
      </c>
      <c r="E165" s="273" t="str">
        <f t="shared" si="17"/>
        <v xml:space="preserve">Roland Morris Questionnaire (RMQ) </v>
      </c>
      <c r="F165" s="273" t="s">
        <v>17</v>
      </c>
      <c r="G165" s="273" t="s">
        <v>522</v>
      </c>
      <c r="H165" s="273" t="s">
        <v>9</v>
      </c>
      <c r="I165" s="13">
        <v>2193</v>
      </c>
      <c r="J165" s="478" t="str">
        <f>CONCATENATE(IF(K165="","",CONCATENATE(K165,IF(COUNTA(K165:R165)=COUNTA(K165),"","; "))),IF(L165="","",CONCATENATE(L165,IF(COUNTA(K165:R165)=COUNTA(K165:L165),"","; "))),IF(M165="","",CONCATENATE(M165,IF(COUNTA(K165:R165)=COUNTA(K165:M165),"","; "))),IF(N165="","",CONCATENATE(N165,IF(COUNTA(K165:R165)=COUNTA(K165:N165),"","; "))),IF(O165="","",CONCATENATE(O165,IF(COUNTA(K165:R165)=COUNTA(K165:O165),"","; "))),IF(P165="","",CONCATENATE(P165,IF(COUNTA(K165:R165)=COUNTA(K165:P165),"","; "))),IF(Q165="","",CONCATENATE(Q165,IF(COUNTA(K165:R165)=COUNTA(K165:Q165),"","; "))),IF(R165="","",R165))</f>
        <v>OLS; GLM; CLAD; Tobit; response mapping; generalized additive model, beta regression model, finite mixture model, fractional logit and (for EQ-5D only) models of change from baseline</v>
      </c>
      <c r="K165" s="55" t="s">
        <v>28</v>
      </c>
      <c r="L165" s="55" t="s">
        <v>36</v>
      </c>
      <c r="M165" s="55"/>
      <c r="N165" s="86"/>
      <c r="O165" s="73" t="s">
        <v>48</v>
      </c>
      <c r="P165" s="101" t="s">
        <v>74</v>
      </c>
      <c r="Q165" s="79" t="s">
        <v>37</v>
      </c>
      <c r="R165" s="156" t="s">
        <v>704</v>
      </c>
      <c r="S165" s="36"/>
      <c r="T165" s="155" t="s">
        <v>672</v>
      </c>
      <c r="U165" s="624" t="s">
        <v>671</v>
      </c>
      <c r="V165" s="44"/>
    </row>
    <row r="166" spans="1:22" ht="65.099999999999994" customHeight="1" thickBot="1" x14ac:dyDescent="0.25">
      <c r="B166" s="528"/>
      <c r="C166" s="175" t="s">
        <v>676</v>
      </c>
      <c r="D166" s="245" t="s">
        <v>521</v>
      </c>
      <c r="E166" s="224" t="str">
        <f t="shared" si="17"/>
        <v xml:space="preserve">Roland Morris Questionnaire (RMQ) </v>
      </c>
      <c r="F166" s="224" t="s">
        <v>18</v>
      </c>
      <c r="G166" s="224" t="s">
        <v>522</v>
      </c>
      <c r="H166" s="224" t="s">
        <v>9</v>
      </c>
      <c r="I166" s="197">
        <v>2144</v>
      </c>
      <c r="J166" s="480"/>
      <c r="K166" s="245" t="s">
        <v>28</v>
      </c>
      <c r="L166" s="245" t="s">
        <v>36</v>
      </c>
      <c r="M166" s="245"/>
      <c r="N166" s="277"/>
      <c r="O166" s="277" t="s">
        <v>48</v>
      </c>
      <c r="P166" s="253" t="s">
        <v>74</v>
      </c>
      <c r="Q166" s="278" t="s">
        <v>37</v>
      </c>
      <c r="R166" s="156" t="s">
        <v>670</v>
      </c>
      <c r="S166" s="106"/>
      <c r="T166" s="155" t="s">
        <v>672</v>
      </c>
      <c r="U166" s="625"/>
      <c r="V166" s="246"/>
    </row>
    <row r="167" spans="1:22" ht="39" customHeight="1" thickBot="1" x14ac:dyDescent="0.25">
      <c r="B167" s="12" t="s">
        <v>625</v>
      </c>
      <c r="C167" s="58" t="s">
        <v>626</v>
      </c>
      <c r="D167" s="59" t="s">
        <v>455</v>
      </c>
      <c r="E167" s="7" t="str">
        <f t="shared" si="17"/>
        <v>Pediatric Quality of Life Inventory (PedsQL) General Core Scales (GCS)</v>
      </c>
      <c r="F167" s="27" t="s">
        <v>17</v>
      </c>
      <c r="G167" s="7" t="s">
        <v>457</v>
      </c>
      <c r="H167" s="27" t="s">
        <v>19</v>
      </c>
      <c r="I167" s="43">
        <v>559</v>
      </c>
      <c r="J167" s="2" t="str">
        <f t="shared" ref="J167:J177" si="20">CONCATENATE(IF(K167="","",CONCATENATE(K167,IF(COUNTA(K167:R167)=COUNTA(K167),"","; "))),IF(L167="","",CONCATENATE(L167,IF(COUNTA(K167:R167)=COUNTA(K167:L167),"","; "))),IF(M167="","",CONCATENATE(M167,IF(COUNTA(K167:R167)=COUNTA(K167:M167),"","; "))),IF(N167="","",CONCATENATE(N167,IF(COUNTA(K167:R167)=COUNTA(K167:N167),"","; "))),IF(O167="","",CONCATENATE(O167,IF(COUNTA(K167:R167)=COUNTA(K167:O167),"","; "))),IF(P167="","",CONCATENATE(P167,IF(COUNTA(K167:R167)=COUNTA(K167:P167),"","; "))),IF(Q167="","",CONCATENATE(Q167,IF(COUNTA(K167:R167)=COUNTA(K167:Q167),"","; "))),IF(R167="","",R167))</f>
        <v>OLS; GLM; 2-part; CLAD; Tobit; response mapping</v>
      </c>
      <c r="K167" s="209" t="s">
        <v>28</v>
      </c>
      <c r="L167" s="209" t="s">
        <v>36</v>
      </c>
      <c r="M167" s="243"/>
      <c r="N167" s="96" t="s">
        <v>35</v>
      </c>
      <c r="O167" s="96" t="s">
        <v>48</v>
      </c>
      <c r="P167" s="96" t="s">
        <v>74</v>
      </c>
      <c r="Q167" s="96" t="s">
        <v>37</v>
      </c>
      <c r="R167" s="264"/>
      <c r="S167" s="167"/>
      <c r="T167" s="167"/>
      <c r="U167" s="264"/>
      <c r="V167" s="7"/>
    </row>
    <row r="168" spans="1:22" ht="104.1" customHeight="1" thickBot="1" x14ac:dyDescent="0.25">
      <c r="B168" s="119" t="s">
        <v>549</v>
      </c>
      <c r="C168" s="67" t="s">
        <v>550</v>
      </c>
      <c r="D168" s="243" t="s">
        <v>436</v>
      </c>
      <c r="E168" s="223" t="str">
        <f t="shared" si="17"/>
        <v>EORTC Quality of Life Questionnaire (QLQ-C30) and QLQ-MY20 myeloma module</v>
      </c>
      <c r="F168" s="223" t="s">
        <v>17</v>
      </c>
      <c r="G168" s="256" t="s">
        <v>437</v>
      </c>
      <c r="H168" s="256" t="s">
        <v>3</v>
      </c>
      <c r="I168" s="104">
        <v>2003</v>
      </c>
      <c r="J168" s="457" t="str">
        <f t="shared" si="20"/>
        <v>OLS; 2-part; Tobit; OLS models where variance is a function of age and gender. Evaluated impact of estimating models in Bayesian framework and multiple imputation of missing data.</v>
      </c>
      <c r="K168" s="209" t="s">
        <v>28</v>
      </c>
      <c r="L168" s="243"/>
      <c r="M168" s="243"/>
      <c r="N168" s="96" t="s">
        <v>35</v>
      </c>
      <c r="O168" s="264"/>
      <c r="P168" s="96" t="s">
        <v>74</v>
      </c>
      <c r="Q168" s="264"/>
      <c r="R168" s="96" t="s">
        <v>619</v>
      </c>
      <c r="S168" s="167"/>
      <c r="T168" s="167"/>
      <c r="U168" s="264" t="s">
        <v>547</v>
      </c>
      <c r="V168" s="231" t="s">
        <v>548</v>
      </c>
    </row>
    <row r="169" spans="1:22" ht="39" customHeight="1" thickBot="1" x14ac:dyDescent="0.25">
      <c r="B169" s="489" t="s">
        <v>603</v>
      </c>
      <c r="C169" s="54" t="s">
        <v>602</v>
      </c>
      <c r="D169" s="55" t="s">
        <v>44</v>
      </c>
      <c r="E169" s="273" t="str">
        <f t="shared" si="17"/>
        <v>Health Assessment Questionnaire Disability Index (HAQ-DI)</v>
      </c>
      <c r="F169" s="256" t="s">
        <v>17</v>
      </c>
      <c r="G169" s="237" t="s">
        <v>24</v>
      </c>
      <c r="H169" s="237" t="s">
        <v>9</v>
      </c>
      <c r="I169" s="29">
        <v>2846</v>
      </c>
      <c r="J169" s="463" t="str">
        <f t="shared" si="20"/>
        <v>OLS; 2-part; Tobit</v>
      </c>
      <c r="K169" s="71" t="s">
        <v>28</v>
      </c>
      <c r="L169" s="55"/>
      <c r="M169" s="55"/>
      <c r="N169" s="83" t="s">
        <v>35</v>
      </c>
      <c r="O169" s="86"/>
      <c r="P169" s="83" t="s">
        <v>74</v>
      </c>
      <c r="Q169" s="86"/>
      <c r="R169" s="83"/>
      <c r="S169" s="37"/>
      <c r="T169" s="37"/>
      <c r="U169" s="86"/>
      <c r="V169" s="234"/>
    </row>
    <row r="170" spans="1:22" ht="51.95" customHeight="1" thickBot="1" x14ac:dyDescent="0.25">
      <c r="B170" s="512"/>
      <c r="C170" s="54" t="s">
        <v>602</v>
      </c>
      <c r="D170" s="57" t="s">
        <v>604</v>
      </c>
      <c r="E170" s="270" t="str">
        <f t="shared" si="17"/>
        <v>Health Assessment Questionnaire Disability Index (HAQ-DI) and Disease Activity Score (DAS28)</v>
      </c>
      <c r="F170" s="238" t="s">
        <v>17</v>
      </c>
      <c r="G170" s="238" t="s">
        <v>24</v>
      </c>
      <c r="H170" s="238" t="s">
        <v>9</v>
      </c>
      <c r="I170" s="30">
        <v>2846</v>
      </c>
      <c r="J170" s="464" t="str">
        <f t="shared" si="20"/>
        <v>OLS; 2-part; Tobit</v>
      </c>
      <c r="K170" s="71" t="s">
        <v>28</v>
      </c>
      <c r="L170" s="55"/>
      <c r="M170" s="55"/>
      <c r="N170" s="83" t="s">
        <v>35</v>
      </c>
      <c r="O170" s="86"/>
      <c r="P170" s="83" t="s">
        <v>74</v>
      </c>
      <c r="Q170" s="89"/>
      <c r="R170" s="84"/>
      <c r="S170" s="39"/>
      <c r="T170" s="39"/>
      <c r="U170" s="89"/>
      <c r="V170" s="235"/>
    </row>
    <row r="171" spans="1:22" ht="51.95" customHeight="1" thickBot="1" x14ac:dyDescent="0.25">
      <c r="B171" s="512"/>
      <c r="C171" s="67" t="s">
        <v>602</v>
      </c>
      <c r="D171" s="243" t="s">
        <v>605</v>
      </c>
      <c r="E171" s="148" t="str">
        <f t="shared" si="17"/>
        <v>Health Assessment Questionnaire Disability Index (HAQ-DI) and visual analogue scale (VAS)</v>
      </c>
      <c r="F171" s="229" t="s">
        <v>17</v>
      </c>
      <c r="G171" s="129" t="s">
        <v>24</v>
      </c>
      <c r="H171" s="129" t="s">
        <v>9</v>
      </c>
      <c r="I171" s="30">
        <v>2846</v>
      </c>
      <c r="J171" s="464" t="str">
        <f t="shared" si="20"/>
        <v>OLS; 2-part; Tobit</v>
      </c>
      <c r="K171" s="71" t="s">
        <v>28</v>
      </c>
      <c r="L171" s="55"/>
      <c r="M171" s="55"/>
      <c r="N171" s="83" t="s">
        <v>35</v>
      </c>
      <c r="O171" s="86"/>
      <c r="P171" s="83" t="s">
        <v>74</v>
      </c>
      <c r="Q171" s="89"/>
      <c r="R171" s="84"/>
      <c r="S171" s="39"/>
      <c r="T171" s="39"/>
      <c r="U171" s="89"/>
      <c r="V171" s="235"/>
    </row>
    <row r="172" spans="1:22" ht="65.099999999999994" customHeight="1" thickBot="1" x14ac:dyDescent="0.25">
      <c r="B172" s="503"/>
      <c r="C172" s="130" t="s">
        <v>602</v>
      </c>
      <c r="D172" s="66" t="s">
        <v>606</v>
      </c>
      <c r="E172" s="274" t="str">
        <f t="shared" si="17"/>
        <v>Health Assessment Questionnaire Disability Index (HAQ-DI) and Disease Activity Score (DAS28) and visual analogue scale (VAS)</v>
      </c>
      <c r="F172" s="239" t="s">
        <v>17</v>
      </c>
      <c r="G172" s="239" t="s">
        <v>24</v>
      </c>
      <c r="H172" s="239" t="s">
        <v>9</v>
      </c>
      <c r="I172" s="31">
        <v>2846</v>
      </c>
      <c r="J172" s="465" t="str">
        <f t="shared" si="20"/>
        <v>OLS; 2-part; Tobit</v>
      </c>
      <c r="K172" s="71" t="s">
        <v>28</v>
      </c>
      <c r="L172" s="55"/>
      <c r="M172" s="55"/>
      <c r="N172" s="83" t="s">
        <v>35</v>
      </c>
      <c r="O172" s="86"/>
      <c r="P172" s="83" t="s">
        <v>74</v>
      </c>
      <c r="Q172" s="94"/>
      <c r="R172" s="131"/>
      <c r="S172" s="132"/>
      <c r="T172" s="132"/>
      <c r="U172" s="94"/>
      <c r="V172" s="236"/>
    </row>
    <row r="173" spans="1:22" ht="39" customHeight="1" thickBot="1" x14ac:dyDescent="0.25">
      <c r="A173" s="21"/>
      <c r="B173" s="120" t="s">
        <v>582</v>
      </c>
      <c r="C173" s="68" t="s">
        <v>627</v>
      </c>
      <c r="D173" s="137" t="s">
        <v>25</v>
      </c>
      <c r="E173" s="228" t="str">
        <f t="shared" si="17"/>
        <v>SF-36</v>
      </c>
      <c r="F173" s="229" t="s">
        <v>17</v>
      </c>
      <c r="G173" s="229" t="s">
        <v>493</v>
      </c>
      <c r="H173" s="229" t="s">
        <v>69</v>
      </c>
      <c r="I173" s="28">
        <v>1660</v>
      </c>
      <c r="J173" s="458" t="str">
        <f t="shared" si="20"/>
        <v>OLS; 2-part; response mapping</v>
      </c>
      <c r="K173" s="137" t="s">
        <v>28</v>
      </c>
      <c r="L173" s="244"/>
      <c r="M173" s="244"/>
      <c r="N173" s="127" t="s">
        <v>35</v>
      </c>
      <c r="O173" s="92"/>
      <c r="P173" s="127"/>
      <c r="Q173" s="127" t="s">
        <v>37</v>
      </c>
      <c r="R173" s="127"/>
      <c r="S173" s="259"/>
      <c r="T173" s="259"/>
      <c r="U173" s="92"/>
      <c r="V173" s="128" t="s">
        <v>384</v>
      </c>
    </row>
    <row r="174" spans="1:22" ht="26.1" customHeight="1" x14ac:dyDescent="0.2">
      <c r="B174" s="491" t="s">
        <v>278</v>
      </c>
      <c r="C174" s="62" t="s">
        <v>62</v>
      </c>
      <c r="D174" s="55" t="s">
        <v>192</v>
      </c>
      <c r="E174" s="273" t="str">
        <f t="shared" si="17"/>
        <v>EORTC Quality of Life Questionnaire (QLQ-C30)</v>
      </c>
      <c r="F174" s="273" t="s">
        <v>17</v>
      </c>
      <c r="G174" s="273" t="s">
        <v>49</v>
      </c>
      <c r="H174" s="273" t="s">
        <v>3</v>
      </c>
      <c r="I174" s="13">
        <v>149</v>
      </c>
      <c r="J174" s="463" t="str">
        <f t="shared" si="20"/>
        <v>OLS</v>
      </c>
      <c r="K174" s="73" t="s">
        <v>28</v>
      </c>
      <c r="L174" s="55"/>
      <c r="M174" s="55"/>
      <c r="N174" s="79"/>
      <c r="O174" s="79"/>
      <c r="P174" s="79"/>
      <c r="Q174" s="86"/>
      <c r="R174" s="79"/>
      <c r="S174" s="36"/>
      <c r="T174" s="37" t="s">
        <v>596</v>
      </c>
      <c r="U174" s="86" t="s">
        <v>772</v>
      </c>
      <c r="V174" s="487" t="s">
        <v>688</v>
      </c>
    </row>
    <row r="175" spans="1:22" ht="26.1" customHeight="1" x14ac:dyDescent="0.2">
      <c r="B175" s="492"/>
      <c r="C175" s="64" t="s">
        <v>62</v>
      </c>
      <c r="D175" s="57" t="s">
        <v>330</v>
      </c>
      <c r="E175" s="270" t="str">
        <f t="shared" si="17"/>
        <v>EORTC breast cancer instrument (QLQ-BR23)</v>
      </c>
      <c r="F175" s="270" t="s">
        <v>17</v>
      </c>
      <c r="G175" s="270" t="s">
        <v>49</v>
      </c>
      <c r="H175" s="270" t="s">
        <v>3</v>
      </c>
      <c r="I175" s="14">
        <v>149</v>
      </c>
      <c r="J175" s="464" t="str">
        <f t="shared" si="20"/>
        <v>OLS</v>
      </c>
      <c r="K175" s="97" t="s">
        <v>28</v>
      </c>
      <c r="L175" s="57"/>
      <c r="M175" s="57"/>
      <c r="N175" s="80"/>
      <c r="O175" s="80"/>
      <c r="P175" s="80"/>
      <c r="Q175" s="89"/>
      <c r="R175" s="80"/>
      <c r="S175" s="38"/>
      <c r="T175" s="38"/>
      <c r="U175" s="80"/>
      <c r="V175" s="555"/>
    </row>
    <row r="176" spans="1:22" ht="26.1" customHeight="1" thickBot="1" x14ac:dyDescent="0.25">
      <c r="B176" s="486"/>
      <c r="C176" s="65" t="s">
        <v>62</v>
      </c>
      <c r="D176" s="66" t="s">
        <v>409</v>
      </c>
      <c r="E176" s="224" t="str">
        <f t="shared" si="17"/>
        <v>EORTC QLQ-C30 and EORTC QLQ-BR23</v>
      </c>
      <c r="F176" s="274" t="s">
        <v>17</v>
      </c>
      <c r="G176" s="274" t="s">
        <v>49</v>
      </c>
      <c r="H176" s="274" t="s">
        <v>3</v>
      </c>
      <c r="I176" s="163">
        <v>149</v>
      </c>
      <c r="J176" s="465" t="str">
        <f t="shared" si="20"/>
        <v>OLS</v>
      </c>
      <c r="K176" s="164" t="s">
        <v>28</v>
      </c>
      <c r="L176" s="66"/>
      <c r="M176" s="66"/>
      <c r="N176" s="93"/>
      <c r="O176" s="93"/>
      <c r="P176" s="93"/>
      <c r="Q176" s="94"/>
      <c r="R176" s="93"/>
      <c r="S176" s="41"/>
      <c r="T176" s="41"/>
      <c r="U176" s="93"/>
      <c r="V176" s="498"/>
    </row>
    <row r="177" spans="2:22" ht="65.099999999999994" customHeight="1" thickBot="1" x14ac:dyDescent="0.25">
      <c r="B177" s="34" t="s">
        <v>332</v>
      </c>
      <c r="C177" s="175" t="s">
        <v>333</v>
      </c>
      <c r="D177" s="210" t="s">
        <v>192</v>
      </c>
      <c r="E177" s="224" t="str">
        <f t="shared" si="17"/>
        <v>EORTC Quality of Life Questionnaire (QLQ-C30)</v>
      </c>
      <c r="F177" s="224" t="s">
        <v>17</v>
      </c>
      <c r="G177" s="224" t="s">
        <v>329</v>
      </c>
      <c r="H177" s="224" t="s">
        <v>3</v>
      </c>
      <c r="I177" s="197">
        <v>893</v>
      </c>
      <c r="J177" s="458" t="str">
        <f t="shared" si="20"/>
        <v>OLS</v>
      </c>
      <c r="K177" s="245" t="s">
        <v>28</v>
      </c>
      <c r="L177" s="245"/>
      <c r="M177" s="245"/>
      <c r="N177" s="242"/>
      <c r="O177" s="242"/>
      <c r="P177" s="242"/>
      <c r="Q177" s="265"/>
      <c r="R177" s="242"/>
      <c r="S177" s="263"/>
      <c r="T177" s="162" t="s">
        <v>596</v>
      </c>
      <c r="U177" s="161" t="s">
        <v>772</v>
      </c>
      <c r="V177" s="258" t="s">
        <v>688</v>
      </c>
    </row>
    <row r="178" spans="2:22" ht="140.1" customHeight="1" thickBot="1" x14ac:dyDescent="0.25">
      <c r="B178" s="6" t="s">
        <v>560</v>
      </c>
      <c r="C178" s="58" t="s">
        <v>561</v>
      </c>
      <c r="D178" s="69" t="s">
        <v>148</v>
      </c>
      <c r="E178" s="7" t="str">
        <f t="shared" si="17"/>
        <v>Health Assessment Questionnaire (HAQ)</v>
      </c>
      <c r="F178" s="27" t="s">
        <v>17</v>
      </c>
      <c r="G178" s="27" t="s">
        <v>24</v>
      </c>
      <c r="H178" s="27" t="s">
        <v>9</v>
      </c>
      <c r="I178" s="8">
        <f>157+112+118+64+68</f>
        <v>519</v>
      </c>
      <c r="J178" s="391" t="s">
        <v>207</v>
      </c>
      <c r="K178" s="137" t="s">
        <v>28</v>
      </c>
      <c r="L178" s="244"/>
      <c r="M178" s="244"/>
      <c r="N178" s="241"/>
      <c r="O178" s="241"/>
      <c r="P178" s="241"/>
      <c r="Q178" s="92"/>
      <c r="R178" s="241"/>
      <c r="S178" s="262"/>
      <c r="T178" s="262"/>
      <c r="U178" s="117" t="s">
        <v>552</v>
      </c>
      <c r="V178" s="12" t="s">
        <v>559</v>
      </c>
    </row>
    <row r="179" spans="2:22" ht="51.95" customHeight="1" thickBot="1" x14ac:dyDescent="0.25">
      <c r="B179" s="35" t="s">
        <v>279</v>
      </c>
      <c r="C179" s="68" t="s">
        <v>230</v>
      </c>
      <c r="D179" s="244" t="s">
        <v>427</v>
      </c>
      <c r="E179" s="20" t="str">
        <f t="shared" si="17"/>
        <v>QoL Assessment of Growth Hormone Deficiency in Adults questionnaire (QoL-AGHDA)</v>
      </c>
      <c r="F179" s="228" t="s">
        <v>17</v>
      </c>
      <c r="G179" s="228" t="s">
        <v>19</v>
      </c>
      <c r="H179" s="228" t="s">
        <v>19</v>
      </c>
      <c r="I179" s="19">
        <v>1714</v>
      </c>
      <c r="J179" s="459" t="str">
        <f t="shared" ref="J179:J219" si="21">CONCATENATE(IF(K179="","",CONCATENATE(K179,IF(COUNTA(K179:R179)=COUNTA(K179),"","; "))),IF(L179="","",CONCATENATE(L179,IF(COUNTA(K179:R179)=COUNTA(K179:L179),"","; "))),IF(M179="","",CONCATENATE(M179,IF(COUNTA(K179:R179)=COUNTA(K179:M179),"","; "))),IF(N179="","",CONCATENATE(N179,IF(COUNTA(K179:R179)=COUNTA(K179:N179),"","; "))),IF(O179="","",CONCATENATE(O179,IF(COUNTA(K179:R179)=COUNTA(K179:O179),"","; "))),IF(P179="","",CONCATENATE(P179,IF(COUNTA(K179:R179)=COUNTA(K179:P179),"","; "))),IF(Q179="","",CONCATENATE(Q179,IF(COUNTA(K179:R179)=COUNTA(K179:Q179),"","; "))),IF(R179="","",R179))</f>
        <v>OLS</v>
      </c>
      <c r="K179" s="244" t="s">
        <v>28</v>
      </c>
      <c r="L179" s="244"/>
      <c r="M179" s="244"/>
      <c r="N179" s="241"/>
      <c r="O179" s="241"/>
      <c r="P179" s="241"/>
      <c r="Q179" s="92"/>
      <c r="R179" s="241"/>
      <c r="S179" s="262"/>
      <c r="T179" s="262"/>
      <c r="U179" s="241"/>
      <c r="V179" s="269"/>
    </row>
    <row r="180" spans="2:22" ht="26.1" customHeight="1" x14ac:dyDescent="0.2">
      <c r="B180" s="481" t="s">
        <v>280</v>
      </c>
      <c r="C180" s="62" t="s">
        <v>86</v>
      </c>
      <c r="D180" s="55" t="s">
        <v>192</v>
      </c>
      <c r="E180" s="475" t="str">
        <f t="shared" si="17"/>
        <v>EORTC Quality of Life Questionnaire (QLQ-C30)</v>
      </c>
      <c r="F180" s="273" t="s">
        <v>17</v>
      </c>
      <c r="G180" s="273" t="s">
        <v>138</v>
      </c>
      <c r="H180" s="273" t="s">
        <v>3</v>
      </c>
      <c r="I180" s="13">
        <v>48</v>
      </c>
      <c r="J180" s="463" t="str">
        <f t="shared" si="21"/>
        <v>OLS</v>
      </c>
      <c r="K180" s="55" t="s">
        <v>28</v>
      </c>
      <c r="L180" s="55"/>
      <c r="M180" s="55"/>
      <c r="N180" s="79"/>
      <c r="O180" s="79"/>
      <c r="P180" s="79"/>
      <c r="Q180" s="86"/>
      <c r="R180" s="79"/>
      <c r="S180" s="36"/>
      <c r="T180" s="548" t="s">
        <v>595</v>
      </c>
      <c r="U180" s="531" t="s">
        <v>773</v>
      </c>
      <c r="V180" s="487" t="s">
        <v>685</v>
      </c>
    </row>
    <row r="181" spans="2:22" ht="26.1" customHeight="1" x14ac:dyDescent="0.2">
      <c r="B181" s="492"/>
      <c r="C181" s="64" t="s">
        <v>86</v>
      </c>
      <c r="D181" s="244" t="s">
        <v>192</v>
      </c>
      <c r="E181" s="476"/>
      <c r="F181" s="270" t="s">
        <v>87</v>
      </c>
      <c r="G181" s="270" t="s">
        <v>138</v>
      </c>
      <c r="H181" s="270" t="s">
        <v>3</v>
      </c>
      <c r="I181" s="14">
        <v>48</v>
      </c>
      <c r="J181" s="464" t="str">
        <f t="shared" si="21"/>
        <v>OLS</v>
      </c>
      <c r="K181" s="57" t="s">
        <v>28</v>
      </c>
      <c r="L181" s="57"/>
      <c r="M181" s="57"/>
      <c r="N181" s="80"/>
      <c r="O181" s="80"/>
      <c r="P181" s="80"/>
      <c r="Q181" s="89"/>
      <c r="R181" s="80"/>
      <c r="S181" s="38"/>
      <c r="T181" s="549"/>
      <c r="U181" s="532"/>
      <c r="V181" s="512"/>
    </row>
    <row r="182" spans="2:22" ht="26.1" customHeight="1" thickBot="1" x14ac:dyDescent="0.25">
      <c r="B182" s="486"/>
      <c r="C182" s="63" t="s">
        <v>86</v>
      </c>
      <c r="D182" s="66" t="s">
        <v>192</v>
      </c>
      <c r="E182" s="477"/>
      <c r="F182" s="224" t="s">
        <v>18</v>
      </c>
      <c r="G182" s="224" t="s">
        <v>138</v>
      </c>
      <c r="H182" s="224" t="s">
        <v>3</v>
      </c>
      <c r="I182" s="197">
        <v>48</v>
      </c>
      <c r="J182" s="458" t="str">
        <f t="shared" si="21"/>
        <v>OLS</v>
      </c>
      <c r="K182" s="245" t="s">
        <v>28</v>
      </c>
      <c r="L182" s="245"/>
      <c r="M182" s="245"/>
      <c r="N182" s="242"/>
      <c r="O182" s="242"/>
      <c r="P182" s="242"/>
      <c r="Q182" s="265"/>
      <c r="R182" s="242"/>
      <c r="S182" s="263"/>
      <c r="T182" s="550"/>
      <c r="U182" s="533"/>
      <c r="V182" s="503"/>
    </row>
    <row r="183" spans="2:22" ht="51.95" customHeight="1" thickBot="1" x14ac:dyDescent="0.25">
      <c r="B183" s="12" t="s">
        <v>364</v>
      </c>
      <c r="C183" s="58" t="s">
        <v>342</v>
      </c>
      <c r="D183" s="59" t="s">
        <v>170</v>
      </c>
      <c r="E183" s="273" t="str">
        <f t="shared" ref="E183:E200" si="22">D183</f>
        <v>Modified Health Assessment Questionnaire (MHAQ)</v>
      </c>
      <c r="F183" s="7" t="s">
        <v>17</v>
      </c>
      <c r="G183" s="7" t="s">
        <v>24</v>
      </c>
      <c r="H183" s="7" t="s">
        <v>9</v>
      </c>
      <c r="I183" s="8">
        <v>143</v>
      </c>
      <c r="J183" s="2" t="str">
        <f t="shared" si="21"/>
        <v>OLS</v>
      </c>
      <c r="K183" s="59" t="s">
        <v>28</v>
      </c>
      <c r="L183" s="59"/>
      <c r="M183" s="59"/>
      <c r="N183" s="81"/>
      <c r="O183" s="81"/>
      <c r="P183" s="81"/>
      <c r="Q183" s="81"/>
      <c r="R183" s="81"/>
      <c r="S183" s="40"/>
      <c r="T183" s="40"/>
      <c r="U183" s="81"/>
      <c r="V183" s="17"/>
    </row>
    <row r="184" spans="2:22" ht="51.95" customHeight="1" thickBot="1" x14ac:dyDescent="0.25">
      <c r="B184" s="153" t="s">
        <v>891</v>
      </c>
      <c r="C184" s="58" t="s">
        <v>752</v>
      </c>
      <c r="D184" s="151" t="s">
        <v>540</v>
      </c>
      <c r="E184" s="376" t="str">
        <f t="shared" si="22"/>
        <v>Diabetes-39 (D-39)</v>
      </c>
      <c r="F184" s="7" t="s">
        <v>67</v>
      </c>
      <c r="G184" s="157" t="s">
        <v>576</v>
      </c>
      <c r="H184" s="7" t="s">
        <v>374</v>
      </c>
      <c r="I184" s="8">
        <v>924</v>
      </c>
      <c r="J184" s="2" t="str">
        <f t="shared" si="21"/>
        <v>OLS; GLM; CLAD; MM-estimation; fractional regression model (FRM); beta-binomial</v>
      </c>
      <c r="K184" s="151" t="s">
        <v>28</v>
      </c>
      <c r="L184" s="151" t="s">
        <v>36</v>
      </c>
      <c r="M184" s="59"/>
      <c r="N184" s="81"/>
      <c r="O184" s="152" t="s">
        <v>48</v>
      </c>
      <c r="P184" s="81"/>
      <c r="Q184" s="81"/>
      <c r="R184" s="152" t="s">
        <v>892</v>
      </c>
      <c r="S184" s="40"/>
      <c r="T184" s="40"/>
      <c r="U184" s="81"/>
      <c r="V184" s="17"/>
    </row>
    <row r="185" spans="2:22" ht="39" customHeight="1" thickBot="1" x14ac:dyDescent="0.25">
      <c r="B185" s="487" t="s">
        <v>893</v>
      </c>
      <c r="C185" s="70" t="s">
        <v>741</v>
      </c>
      <c r="D185" s="394" t="s">
        <v>192</v>
      </c>
      <c r="E185" s="376" t="str">
        <f t="shared" si="22"/>
        <v>EORTC Quality of Life Questionnaire (QLQ-C30)</v>
      </c>
      <c r="F185" s="376" t="s">
        <v>67</v>
      </c>
      <c r="G185" s="386" t="s">
        <v>3</v>
      </c>
      <c r="H185" s="376" t="s">
        <v>3</v>
      </c>
      <c r="I185" s="13">
        <v>772</v>
      </c>
      <c r="J185" s="478" t="str">
        <f t="shared" si="21"/>
        <v>OLS; GLM; CLAD; extended estimation equations (EEE); beta-binomial; logistic quantile regression (LQR); fractional regression (FRM)</v>
      </c>
      <c r="K185" s="151" t="s">
        <v>28</v>
      </c>
      <c r="L185" s="151" t="s">
        <v>36</v>
      </c>
      <c r="M185" s="59"/>
      <c r="N185" s="81"/>
      <c r="O185" s="152" t="s">
        <v>48</v>
      </c>
      <c r="P185" s="81"/>
      <c r="Q185" s="81"/>
      <c r="R185" s="152" t="s">
        <v>894</v>
      </c>
      <c r="S185" s="40"/>
      <c r="T185" s="40"/>
      <c r="U185" s="81"/>
      <c r="V185" s="493"/>
    </row>
    <row r="186" spans="2:22" ht="51.95" customHeight="1" thickBot="1" x14ac:dyDescent="0.25">
      <c r="B186" s="488"/>
      <c r="C186" s="70" t="s">
        <v>741</v>
      </c>
      <c r="D186" s="394" t="s">
        <v>192</v>
      </c>
      <c r="E186" s="372" t="str">
        <f t="shared" ref="E186" si="23">D186</f>
        <v>EORTC Quality of Life Questionnaire (QLQ-C30)</v>
      </c>
      <c r="F186" s="370" t="s">
        <v>18</v>
      </c>
      <c r="G186" s="395" t="s">
        <v>3</v>
      </c>
      <c r="H186" s="370" t="s">
        <v>3</v>
      </c>
      <c r="I186" s="197">
        <v>772</v>
      </c>
      <c r="J186" s="480"/>
      <c r="K186" s="151" t="s">
        <v>28</v>
      </c>
      <c r="L186" s="151" t="s">
        <v>36</v>
      </c>
      <c r="M186" s="59"/>
      <c r="N186" s="81"/>
      <c r="O186" s="152" t="s">
        <v>48</v>
      </c>
      <c r="P186" s="81"/>
      <c r="Q186" s="81"/>
      <c r="R186" s="152" t="s">
        <v>894</v>
      </c>
      <c r="S186" s="40"/>
      <c r="T186" s="40"/>
      <c r="U186" s="81"/>
      <c r="V186" s="494"/>
    </row>
    <row r="187" spans="2:22" ht="51.95" customHeight="1" thickBot="1" x14ac:dyDescent="0.25">
      <c r="B187" s="6" t="s">
        <v>281</v>
      </c>
      <c r="C187" s="58" t="s">
        <v>45</v>
      </c>
      <c r="D187" s="59" t="s">
        <v>23</v>
      </c>
      <c r="E187" s="273" t="str">
        <f t="shared" si="22"/>
        <v>SF-12</v>
      </c>
      <c r="F187" s="7" t="s">
        <v>17</v>
      </c>
      <c r="G187" s="7" t="s">
        <v>19</v>
      </c>
      <c r="H187" s="7" t="s">
        <v>19</v>
      </c>
      <c r="I187" s="8">
        <v>7313</v>
      </c>
      <c r="J187" s="2" t="str">
        <f t="shared" si="21"/>
        <v>OLS</v>
      </c>
      <c r="K187" s="59" t="s">
        <v>28</v>
      </c>
      <c r="L187" s="59"/>
      <c r="M187" s="59"/>
      <c r="N187" s="81"/>
      <c r="O187" s="81"/>
      <c r="P187" s="81"/>
      <c r="Q187" s="82"/>
      <c r="R187" s="81"/>
      <c r="S187" s="40"/>
      <c r="T187" s="40" t="s">
        <v>209</v>
      </c>
      <c r="U187" s="81" t="s">
        <v>209</v>
      </c>
      <c r="V187" s="12" t="s">
        <v>422</v>
      </c>
    </row>
    <row r="188" spans="2:22" ht="104.1" customHeight="1" thickBot="1" x14ac:dyDescent="0.25">
      <c r="B188" s="6" t="s">
        <v>469</v>
      </c>
      <c r="C188" s="58" t="s">
        <v>628</v>
      </c>
      <c r="D188" s="69" t="s">
        <v>23</v>
      </c>
      <c r="E188" s="273" t="str">
        <f t="shared" si="22"/>
        <v>SF-12</v>
      </c>
      <c r="F188" s="7" t="s">
        <v>17</v>
      </c>
      <c r="G188" s="27" t="s">
        <v>19</v>
      </c>
      <c r="H188" s="27" t="s">
        <v>19</v>
      </c>
      <c r="I188" s="43">
        <v>19678</v>
      </c>
      <c r="J188" s="2" t="str">
        <f t="shared" si="21"/>
        <v>OLS; CLAD; response mapping using multinomial logistic regression; Bayesian networks</v>
      </c>
      <c r="K188" s="69" t="s">
        <v>28</v>
      </c>
      <c r="L188" s="59"/>
      <c r="M188" s="59"/>
      <c r="N188" s="81"/>
      <c r="O188" s="95" t="s">
        <v>48</v>
      </c>
      <c r="P188" s="81"/>
      <c r="Q188" s="95" t="s">
        <v>470</v>
      </c>
      <c r="R188" s="95" t="s">
        <v>89</v>
      </c>
      <c r="S188" s="40"/>
      <c r="T188" s="40"/>
      <c r="U188" s="81"/>
      <c r="V188" s="12" t="s">
        <v>471</v>
      </c>
    </row>
    <row r="189" spans="2:22" ht="64.5" thickBot="1" x14ac:dyDescent="0.25">
      <c r="B189" s="158" t="s">
        <v>895</v>
      </c>
      <c r="C189" s="154" t="s">
        <v>744</v>
      </c>
      <c r="D189" s="69" t="s">
        <v>510</v>
      </c>
      <c r="E189" s="376" t="str">
        <f t="shared" si="22"/>
        <v xml:space="preserve">Functional Assessment of Cancer Therapy - Breast (FACT-B) </v>
      </c>
      <c r="F189" s="7" t="s">
        <v>67</v>
      </c>
      <c r="G189" s="27" t="s">
        <v>49</v>
      </c>
      <c r="H189" s="27" t="s">
        <v>3</v>
      </c>
      <c r="I189" s="43">
        <v>238</v>
      </c>
      <c r="J189" s="2" t="str">
        <f t="shared" si="21"/>
        <v xml:space="preserve">OLS; equipercentile; linear equating; mean rank method </v>
      </c>
      <c r="K189" s="69" t="s">
        <v>28</v>
      </c>
      <c r="L189" s="59"/>
      <c r="M189" s="59"/>
      <c r="N189" s="81"/>
      <c r="O189" s="95"/>
      <c r="P189" s="81"/>
      <c r="Q189" s="95"/>
      <c r="R189" s="95" t="s">
        <v>897</v>
      </c>
      <c r="S189" s="40"/>
      <c r="T189" s="40"/>
      <c r="U189" s="81"/>
      <c r="V189" s="12"/>
    </row>
    <row r="190" spans="2:22" ht="54" customHeight="1" thickBot="1" x14ac:dyDescent="0.25">
      <c r="B190" s="361" t="s">
        <v>714</v>
      </c>
      <c r="C190" s="58" t="s">
        <v>659</v>
      </c>
      <c r="D190" s="69" t="s">
        <v>716</v>
      </c>
      <c r="E190" s="273" t="str">
        <f t="shared" si="22"/>
        <v>HAQ-DI scores</v>
      </c>
      <c r="F190" s="7" t="s">
        <v>17</v>
      </c>
      <c r="G190" s="27" t="s">
        <v>24</v>
      </c>
      <c r="H190" s="27" t="s">
        <v>9</v>
      </c>
      <c r="I190" s="43" t="s">
        <v>219</v>
      </c>
      <c r="J190" s="2" t="str">
        <f t="shared" si="21"/>
        <v>OLS</v>
      </c>
      <c r="K190" s="69" t="s">
        <v>28</v>
      </c>
      <c r="L190" s="59"/>
      <c r="M190" s="59"/>
      <c r="N190" s="81"/>
      <c r="O190" s="95"/>
      <c r="P190" s="81"/>
      <c r="Q190" s="95"/>
      <c r="R190" s="95"/>
      <c r="S190" s="40"/>
      <c r="T190" s="40"/>
      <c r="U190" s="81"/>
      <c r="V190" s="12"/>
    </row>
    <row r="191" spans="2:22" ht="51.75" customHeight="1" thickBot="1" x14ac:dyDescent="0.25">
      <c r="B191" s="6" t="s">
        <v>533</v>
      </c>
      <c r="C191" s="58" t="s">
        <v>531</v>
      </c>
      <c r="D191" s="69" t="s">
        <v>532</v>
      </c>
      <c r="E191" s="273" t="str">
        <f t="shared" si="22"/>
        <v>Health Assessment Questionnaire (HAQ) and Disease Activity Score (DAS28)</v>
      </c>
      <c r="F191" s="27" t="s">
        <v>17</v>
      </c>
      <c r="G191" s="27" t="s">
        <v>24</v>
      </c>
      <c r="H191" s="27" t="s">
        <v>9</v>
      </c>
      <c r="I191" s="43">
        <v>6860</v>
      </c>
      <c r="J191" s="2" t="str">
        <f t="shared" si="21"/>
        <v>OLS</v>
      </c>
      <c r="K191" s="69" t="s">
        <v>28</v>
      </c>
      <c r="L191" s="59"/>
      <c r="M191" s="59"/>
      <c r="N191" s="81"/>
      <c r="O191" s="95"/>
      <c r="P191" s="81"/>
      <c r="Q191" s="95"/>
      <c r="R191" s="95"/>
      <c r="S191" s="40"/>
      <c r="T191" s="40"/>
      <c r="U191" s="81"/>
      <c r="V191" s="12"/>
    </row>
    <row r="192" spans="2:22" ht="50.25" customHeight="1" thickBot="1" x14ac:dyDescent="0.25">
      <c r="B192" s="6" t="s">
        <v>713</v>
      </c>
      <c r="C192" s="58" t="s">
        <v>660</v>
      </c>
      <c r="D192" s="69" t="s">
        <v>233</v>
      </c>
      <c r="E192" s="273" t="str">
        <f t="shared" si="22"/>
        <v>General Health Questionnaire (GHQ-12)</v>
      </c>
      <c r="F192" s="27" t="s">
        <v>17</v>
      </c>
      <c r="G192" s="27" t="s">
        <v>715</v>
      </c>
      <c r="H192" s="27" t="s">
        <v>19</v>
      </c>
      <c r="I192" s="43">
        <v>32548</v>
      </c>
      <c r="J192" s="2" t="str">
        <f t="shared" si="21"/>
        <v>OLS</v>
      </c>
      <c r="K192" s="69" t="s">
        <v>28</v>
      </c>
      <c r="L192" s="59"/>
      <c r="M192" s="59"/>
      <c r="N192" s="81"/>
      <c r="O192" s="95"/>
      <c r="P192" s="81"/>
      <c r="Q192" s="95"/>
      <c r="R192" s="95"/>
      <c r="S192" s="40"/>
      <c r="T192" s="40"/>
      <c r="U192" s="81"/>
      <c r="V192" s="12"/>
    </row>
    <row r="193" spans="1:22" ht="39" customHeight="1" thickBot="1" x14ac:dyDescent="0.25">
      <c r="A193" s="149"/>
      <c r="B193" s="6" t="s">
        <v>413</v>
      </c>
      <c r="C193" s="58" t="s">
        <v>412</v>
      </c>
      <c r="D193" s="59" t="s">
        <v>414</v>
      </c>
      <c r="E193" s="273" t="str">
        <f t="shared" si="22"/>
        <v>25-item Visual Functioning Questionnaire (VFQ-25) and visual acuity</v>
      </c>
      <c r="F193" s="7" t="s">
        <v>17</v>
      </c>
      <c r="G193" s="7" t="s">
        <v>415</v>
      </c>
      <c r="H193" s="7" t="s">
        <v>14</v>
      </c>
      <c r="I193" s="8">
        <v>148</v>
      </c>
      <c r="J193" s="2" t="str">
        <f t="shared" si="21"/>
        <v>Not stated</v>
      </c>
      <c r="K193" s="59"/>
      <c r="L193" s="59"/>
      <c r="M193" s="59"/>
      <c r="N193" s="81"/>
      <c r="O193" s="81"/>
      <c r="P193" s="81"/>
      <c r="Q193" s="82"/>
      <c r="R193" s="81" t="s">
        <v>219</v>
      </c>
      <c r="S193" s="40"/>
      <c r="T193" s="40"/>
      <c r="U193" s="81"/>
      <c r="V193" s="12"/>
    </row>
    <row r="194" spans="1:22" ht="39" customHeight="1" thickBot="1" x14ac:dyDescent="0.25">
      <c r="B194" s="12" t="s">
        <v>282</v>
      </c>
      <c r="C194" s="58" t="s">
        <v>111</v>
      </c>
      <c r="D194" s="59" t="s">
        <v>25</v>
      </c>
      <c r="E194" s="273" t="str">
        <f t="shared" si="22"/>
        <v>SF-36</v>
      </c>
      <c r="F194" s="7" t="s">
        <v>17</v>
      </c>
      <c r="G194" s="7" t="s">
        <v>110</v>
      </c>
      <c r="H194" s="7" t="s">
        <v>69</v>
      </c>
      <c r="I194" s="8">
        <v>468</v>
      </c>
      <c r="J194" s="2" t="str">
        <f t="shared" si="21"/>
        <v>OLS</v>
      </c>
      <c r="K194" s="59" t="s">
        <v>28</v>
      </c>
      <c r="L194" s="59"/>
      <c r="M194" s="59"/>
      <c r="N194" s="81"/>
      <c r="O194" s="81"/>
      <c r="P194" s="81"/>
      <c r="Q194" s="81"/>
      <c r="R194" s="81"/>
      <c r="S194" s="40"/>
      <c r="T194" s="40" t="s">
        <v>199</v>
      </c>
      <c r="U194" s="81" t="s">
        <v>199</v>
      </c>
      <c r="V194" s="12" t="s">
        <v>323</v>
      </c>
    </row>
    <row r="195" spans="1:22" ht="66" customHeight="1" thickBot="1" x14ac:dyDescent="0.25">
      <c r="B195" s="12" t="s">
        <v>397</v>
      </c>
      <c r="C195" s="58" t="s">
        <v>101</v>
      </c>
      <c r="D195" s="59" t="s">
        <v>398</v>
      </c>
      <c r="E195" s="273" t="str">
        <f t="shared" si="22"/>
        <v>Breathlessness Grade and Canadian Cardiovascular Society (CCS) classification of angina and number of drug classes used</v>
      </c>
      <c r="F195" s="7" t="s">
        <v>17</v>
      </c>
      <c r="G195" s="7" t="s">
        <v>133</v>
      </c>
      <c r="H195" s="7" t="s">
        <v>4</v>
      </c>
      <c r="I195" s="8">
        <v>503</v>
      </c>
      <c r="J195" s="2" t="str">
        <f t="shared" si="21"/>
        <v>OLS; Tobit; response mapping</v>
      </c>
      <c r="K195" s="59" t="s">
        <v>28</v>
      </c>
      <c r="L195" s="59"/>
      <c r="M195" s="59"/>
      <c r="N195" s="81"/>
      <c r="O195" s="81"/>
      <c r="P195" s="82" t="s">
        <v>74</v>
      </c>
      <c r="Q195" s="82" t="s">
        <v>37</v>
      </c>
      <c r="R195" s="81"/>
      <c r="S195" s="40"/>
      <c r="T195" s="40"/>
      <c r="U195" s="82" t="s">
        <v>400</v>
      </c>
      <c r="V195" s="12" t="str">
        <f>U195</f>
        <v>In Longworth 2007, see Chapters 3 &amp; 5 and Appendix A. Model performance and QALY gains compared against SF-6D and mapping from SF-36 in Chapter 5, in addition to exploration of methods to allow for uncertainty.</v>
      </c>
    </row>
    <row r="196" spans="1:22" ht="53.25" customHeight="1" thickBot="1" x14ac:dyDescent="0.25">
      <c r="B196" s="32" t="s">
        <v>406</v>
      </c>
      <c r="C196" s="67" t="s">
        <v>407</v>
      </c>
      <c r="D196" s="243" t="s">
        <v>25</v>
      </c>
      <c r="E196" s="273" t="str">
        <f t="shared" si="22"/>
        <v>SF-36</v>
      </c>
      <c r="F196" s="7" t="s">
        <v>17</v>
      </c>
      <c r="G196" s="7" t="s">
        <v>133</v>
      </c>
      <c r="H196" s="7" t="s">
        <v>4</v>
      </c>
      <c r="I196" s="15">
        <v>423</v>
      </c>
      <c r="J196" s="2" t="str">
        <f t="shared" si="21"/>
        <v>Response mapping</v>
      </c>
      <c r="K196" s="243"/>
      <c r="L196" s="243"/>
      <c r="M196" s="243"/>
      <c r="N196" s="240"/>
      <c r="O196" s="240"/>
      <c r="P196" s="240"/>
      <c r="Q196" s="264" t="s">
        <v>160</v>
      </c>
      <c r="R196" s="240"/>
      <c r="S196" s="261"/>
      <c r="T196" s="261"/>
      <c r="U196" s="264" t="s">
        <v>399</v>
      </c>
      <c r="V196" s="12" t="str">
        <f>U196</f>
        <v>See Chapter 4 and Appendix B. Model performance and QALY gains compared against SF-6D and mapping from CCS &amp; breathlessness measures in Chapter 5.</v>
      </c>
    </row>
    <row r="197" spans="1:22" ht="51.95" customHeight="1" thickBot="1" x14ac:dyDescent="0.25">
      <c r="B197" s="489" t="s">
        <v>588</v>
      </c>
      <c r="C197" s="67" t="s">
        <v>629</v>
      </c>
      <c r="D197" s="243" t="s">
        <v>192</v>
      </c>
      <c r="E197" s="273" t="str">
        <f t="shared" si="22"/>
        <v>EORTC Quality of Life Questionnaire (QLQ-C30)</v>
      </c>
      <c r="F197" s="273" t="s">
        <v>17</v>
      </c>
      <c r="G197" s="273" t="s">
        <v>395</v>
      </c>
      <c r="H197" s="273" t="s">
        <v>3</v>
      </c>
      <c r="I197" s="13">
        <v>771</v>
      </c>
      <c r="J197" s="463" t="str">
        <f t="shared" si="21"/>
        <v>OLS; 2-part; Tobit; response mapping; polynomial spline</v>
      </c>
      <c r="K197" s="243" t="s">
        <v>28</v>
      </c>
      <c r="L197" s="243"/>
      <c r="M197" s="243"/>
      <c r="N197" s="264" t="s">
        <v>35</v>
      </c>
      <c r="O197" s="240"/>
      <c r="P197" s="264" t="s">
        <v>74</v>
      </c>
      <c r="Q197" s="264" t="s">
        <v>37</v>
      </c>
      <c r="R197" s="264" t="s">
        <v>394</v>
      </c>
      <c r="S197" s="261"/>
      <c r="T197" s="261" t="s">
        <v>598</v>
      </c>
      <c r="U197" s="272" t="s">
        <v>774</v>
      </c>
      <c r="V197" s="487" t="s">
        <v>686</v>
      </c>
    </row>
    <row r="198" spans="1:22" ht="78" customHeight="1" thickBot="1" x14ac:dyDescent="0.25">
      <c r="B198" s="503"/>
      <c r="C198" s="67" t="s">
        <v>629</v>
      </c>
      <c r="D198" s="279" t="s">
        <v>467</v>
      </c>
      <c r="E198" s="20" t="str">
        <f t="shared" si="22"/>
        <v>Functional Assessment of Cancer Therapy - General (FACT-G)</v>
      </c>
      <c r="F198" s="228" t="s">
        <v>17</v>
      </c>
      <c r="G198" s="228" t="s">
        <v>396</v>
      </c>
      <c r="H198" s="228" t="s">
        <v>3</v>
      </c>
      <c r="I198" s="19">
        <v>530</v>
      </c>
      <c r="J198" s="459" t="str">
        <f t="shared" si="21"/>
        <v>OLS; 2-part; Tobit; response mapping; polynomial spline, limited dependent variable mixture model</v>
      </c>
      <c r="K198" s="243" t="s">
        <v>28</v>
      </c>
      <c r="L198" s="243"/>
      <c r="M198" s="243"/>
      <c r="N198" s="264" t="s">
        <v>35</v>
      </c>
      <c r="O198" s="240"/>
      <c r="P198" s="264" t="s">
        <v>74</v>
      </c>
      <c r="Q198" s="264" t="s">
        <v>37</v>
      </c>
      <c r="R198" s="264" t="s">
        <v>393</v>
      </c>
      <c r="S198" s="261"/>
      <c r="T198" s="261"/>
      <c r="U198" s="240"/>
      <c r="V198" s="503"/>
    </row>
    <row r="199" spans="1:22" ht="77.25" customHeight="1" thickBot="1" x14ac:dyDescent="0.25">
      <c r="B199" s="12" t="s">
        <v>528</v>
      </c>
      <c r="C199" s="58" t="s">
        <v>524</v>
      </c>
      <c r="D199" s="59" t="s">
        <v>148</v>
      </c>
      <c r="E199" s="7" t="str">
        <f t="shared" si="22"/>
        <v>Health Assessment Questionnaire (HAQ)</v>
      </c>
      <c r="F199" s="27" t="s">
        <v>17</v>
      </c>
      <c r="G199" s="27" t="s">
        <v>24</v>
      </c>
      <c r="H199" s="7" t="s">
        <v>9</v>
      </c>
      <c r="I199" s="43">
        <v>233</v>
      </c>
      <c r="J199" s="2" t="str">
        <f t="shared" si="21"/>
        <v>OLS</v>
      </c>
      <c r="K199" s="69" t="s">
        <v>28</v>
      </c>
      <c r="L199" s="59"/>
      <c r="M199" s="59"/>
      <c r="N199" s="81"/>
      <c r="O199" s="81"/>
      <c r="P199" s="81"/>
      <c r="Q199" s="82"/>
      <c r="R199" s="82"/>
      <c r="S199" s="40"/>
      <c r="T199" s="40"/>
      <c r="U199" s="95" t="s">
        <v>529</v>
      </c>
      <c r="V199" s="12" t="s">
        <v>530</v>
      </c>
    </row>
    <row r="200" spans="1:22" ht="12.95" customHeight="1" thickBot="1" x14ac:dyDescent="0.25">
      <c r="B200" s="489" t="s">
        <v>551</v>
      </c>
      <c r="C200" s="67" t="s">
        <v>535</v>
      </c>
      <c r="D200" s="243" t="s">
        <v>148</v>
      </c>
      <c r="E200" s="475" t="str">
        <f t="shared" si="22"/>
        <v>Health Assessment Questionnaire (HAQ)</v>
      </c>
      <c r="F200" s="256" t="s">
        <v>17</v>
      </c>
      <c r="G200" s="501" t="s">
        <v>24</v>
      </c>
      <c r="H200" s="237" t="s">
        <v>9</v>
      </c>
      <c r="I200" s="104">
        <v>317</v>
      </c>
      <c r="J200" s="401" t="str">
        <f t="shared" si="21"/>
        <v>OLS</v>
      </c>
      <c r="K200" s="209" t="s">
        <v>28</v>
      </c>
      <c r="L200" s="243"/>
      <c r="M200" s="243"/>
      <c r="N200" s="240"/>
      <c r="O200" s="240"/>
      <c r="P200" s="240"/>
      <c r="Q200" s="264"/>
      <c r="R200" s="264"/>
      <c r="S200" s="261"/>
      <c r="T200" s="261"/>
      <c r="U200" s="96" t="s">
        <v>552</v>
      </c>
      <c r="V200" s="489" t="s">
        <v>553</v>
      </c>
    </row>
    <row r="201" spans="1:22" ht="12.95" customHeight="1" thickBot="1" x14ac:dyDescent="0.25">
      <c r="B201" s="512"/>
      <c r="C201" s="67" t="s">
        <v>535</v>
      </c>
      <c r="D201" s="243" t="s">
        <v>148</v>
      </c>
      <c r="E201" s="476"/>
      <c r="F201" s="238" t="s">
        <v>2</v>
      </c>
      <c r="G201" s="502"/>
      <c r="H201" s="270" t="str">
        <f>H200</f>
        <v>Musculoskeletal</v>
      </c>
      <c r="I201" s="30">
        <v>317</v>
      </c>
      <c r="J201" s="397" t="str">
        <f t="shared" si="21"/>
        <v>OLS</v>
      </c>
      <c r="K201" s="209" t="s">
        <v>28</v>
      </c>
      <c r="L201" s="243"/>
      <c r="M201" s="243"/>
      <c r="N201" s="240"/>
      <c r="O201" s="240"/>
      <c r="P201" s="240"/>
      <c r="Q201" s="264"/>
      <c r="R201" s="264"/>
      <c r="S201" s="261"/>
      <c r="T201" s="261"/>
      <c r="U201" s="96"/>
      <c r="V201" s="512"/>
    </row>
    <row r="202" spans="1:22" ht="12.95" customHeight="1" thickBot="1" x14ac:dyDescent="0.25">
      <c r="B202" s="512"/>
      <c r="C202" s="67" t="s">
        <v>535</v>
      </c>
      <c r="D202" s="243" t="s">
        <v>148</v>
      </c>
      <c r="E202" s="476"/>
      <c r="F202" s="238" t="s">
        <v>1</v>
      </c>
      <c r="G202" s="502"/>
      <c r="H202" s="270" t="str">
        <f>H201</f>
        <v>Musculoskeletal</v>
      </c>
      <c r="I202" s="30">
        <v>317</v>
      </c>
      <c r="J202" s="397" t="str">
        <f t="shared" si="21"/>
        <v>OLS</v>
      </c>
      <c r="K202" s="209" t="s">
        <v>28</v>
      </c>
      <c r="L202" s="243"/>
      <c r="M202" s="243"/>
      <c r="N202" s="240"/>
      <c r="O202" s="240"/>
      <c r="P202" s="240"/>
      <c r="Q202" s="264"/>
      <c r="R202" s="264"/>
      <c r="S202" s="261"/>
      <c r="T202" s="261"/>
      <c r="U202" s="96"/>
      <c r="V202" s="512"/>
    </row>
    <row r="203" spans="1:22" ht="12.95" customHeight="1" thickBot="1" x14ac:dyDescent="0.25">
      <c r="B203" s="512"/>
      <c r="C203" s="67" t="s">
        <v>535</v>
      </c>
      <c r="D203" s="243" t="s">
        <v>148</v>
      </c>
      <c r="E203" s="476"/>
      <c r="F203" s="229" t="s">
        <v>18</v>
      </c>
      <c r="G203" s="502"/>
      <c r="H203" s="274" t="str">
        <f>H202</f>
        <v>Musculoskeletal</v>
      </c>
      <c r="I203" s="28">
        <v>317</v>
      </c>
      <c r="J203" s="402" t="str">
        <f t="shared" si="21"/>
        <v>OLS</v>
      </c>
      <c r="K203" s="209" t="s">
        <v>28</v>
      </c>
      <c r="L203" s="243"/>
      <c r="M203" s="243"/>
      <c r="N203" s="240"/>
      <c r="O203" s="240"/>
      <c r="P203" s="240"/>
      <c r="Q203" s="264"/>
      <c r="R203" s="264"/>
      <c r="S203" s="261"/>
      <c r="T203" s="261"/>
      <c r="U203" s="96"/>
      <c r="V203" s="512"/>
    </row>
    <row r="204" spans="1:22" s="473" customFormat="1" ht="39" customHeight="1" thickBot="1" x14ac:dyDescent="0.25">
      <c r="A204" s="203"/>
      <c r="B204" s="153" t="s">
        <v>721</v>
      </c>
      <c r="C204" s="154" t="s">
        <v>770</v>
      </c>
      <c r="D204" s="151" t="s">
        <v>599</v>
      </c>
      <c r="E204" s="7" t="str">
        <f>D204</f>
        <v>EORTC QLQ-C30</v>
      </c>
      <c r="F204" s="27" t="s">
        <v>17</v>
      </c>
      <c r="G204" s="27" t="s">
        <v>710</v>
      </c>
      <c r="H204" s="157" t="s">
        <v>3</v>
      </c>
      <c r="I204" s="43">
        <v>529</v>
      </c>
      <c r="J204" s="391" t="str">
        <f t="shared" si="21"/>
        <v>Linear mixed model; Tobit</v>
      </c>
      <c r="K204" s="27" t="s">
        <v>722</v>
      </c>
      <c r="L204" s="7"/>
      <c r="M204" s="7"/>
      <c r="N204" s="24"/>
      <c r="O204" s="24"/>
      <c r="P204" s="180" t="s">
        <v>74</v>
      </c>
      <c r="Q204" s="115"/>
      <c r="R204" s="115"/>
      <c r="S204" s="24"/>
      <c r="T204" s="153" t="s">
        <v>934</v>
      </c>
      <c r="U204" s="181"/>
      <c r="V204" s="153" t="s">
        <v>935</v>
      </c>
    </row>
    <row r="205" spans="1:22" ht="26.1" customHeight="1" thickBot="1" x14ac:dyDescent="0.25">
      <c r="B205" s="489" t="s">
        <v>283</v>
      </c>
      <c r="C205" s="70" t="s">
        <v>118</v>
      </c>
      <c r="D205" s="243" t="s">
        <v>119</v>
      </c>
      <c r="E205" s="273" t="str">
        <f>D205</f>
        <v>Visual analogue scale rating of pain</v>
      </c>
      <c r="F205" s="273" t="s">
        <v>17</v>
      </c>
      <c r="G205" s="273" t="s">
        <v>120</v>
      </c>
      <c r="H205" s="273" t="s">
        <v>9</v>
      </c>
      <c r="I205" s="13">
        <v>141</v>
      </c>
      <c r="J205" s="463" t="str">
        <f t="shared" si="21"/>
        <v>OLS; CLAD; Tobit</v>
      </c>
      <c r="K205" s="55" t="s">
        <v>28</v>
      </c>
      <c r="L205" s="55"/>
      <c r="M205" s="55"/>
      <c r="N205" s="79"/>
      <c r="O205" s="86" t="s">
        <v>48</v>
      </c>
      <c r="P205" s="86" t="s">
        <v>74</v>
      </c>
      <c r="Q205" s="79"/>
      <c r="R205" s="79"/>
      <c r="S205" s="36"/>
      <c r="T205" s="36"/>
      <c r="U205" s="79"/>
      <c r="V205" s="493"/>
    </row>
    <row r="206" spans="1:22" ht="26.1" customHeight="1" thickBot="1" x14ac:dyDescent="0.25">
      <c r="B206" s="503"/>
      <c r="C206" s="70" t="s">
        <v>118</v>
      </c>
      <c r="D206" s="243" t="s">
        <v>25</v>
      </c>
      <c r="E206" s="20" t="str">
        <f>D206</f>
        <v>SF-36</v>
      </c>
      <c r="F206" s="228" t="s">
        <v>17</v>
      </c>
      <c r="G206" s="228" t="s">
        <v>120</v>
      </c>
      <c r="H206" s="20" t="s">
        <v>9</v>
      </c>
      <c r="I206" s="19">
        <v>133</v>
      </c>
      <c r="J206" s="458" t="str">
        <f t="shared" si="21"/>
        <v>OLS; CLAD; Tobit</v>
      </c>
      <c r="K206" s="244" t="s">
        <v>28</v>
      </c>
      <c r="L206" s="244"/>
      <c r="M206" s="244"/>
      <c r="N206" s="241"/>
      <c r="O206" s="92" t="s">
        <v>48</v>
      </c>
      <c r="P206" s="92" t="s">
        <v>74</v>
      </c>
      <c r="Q206" s="242"/>
      <c r="R206" s="241"/>
      <c r="S206" s="262"/>
      <c r="T206" s="262"/>
      <c r="U206" s="241"/>
      <c r="V206" s="494"/>
    </row>
    <row r="207" spans="1:22" ht="26.1" customHeight="1" x14ac:dyDescent="0.2">
      <c r="B207" s="489" t="s">
        <v>284</v>
      </c>
      <c r="C207" s="54" t="s">
        <v>220</v>
      </c>
      <c r="D207" s="55" t="s">
        <v>216</v>
      </c>
      <c r="E207" s="475" t="str">
        <f>D207</f>
        <v>Epworth Sleepiness Scale (ESS)</v>
      </c>
      <c r="F207" s="273" t="s">
        <v>17</v>
      </c>
      <c r="G207" s="273" t="s">
        <v>218</v>
      </c>
      <c r="H207" s="273" t="s">
        <v>15</v>
      </c>
      <c r="I207" s="13" t="s">
        <v>219</v>
      </c>
      <c r="J207" s="463" t="str">
        <f t="shared" si="21"/>
        <v>OLS; GLM</v>
      </c>
      <c r="K207" s="55" t="s">
        <v>28</v>
      </c>
      <c r="L207" s="55" t="s">
        <v>36</v>
      </c>
      <c r="M207" s="55"/>
      <c r="N207" s="79"/>
      <c r="O207" s="79"/>
      <c r="P207" s="79"/>
      <c r="Q207" s="79"/>
      <c r="R207" s="79"/>
      <c r="S207" s="36"/>
      <c r="T207" s="36" t="s">
        <v>217</v>
      </c>
      <c r="U207" s="79" t="s">
        <v>217</v>
      </c>
      <c r="V207" s="542" t="s">
        <v>217</v>
      </c>
    </row>
    <row r="208" spans="1:22" ht="39" customHeight="1" thickBot="1" x14ac:dyDescent="0.25">
      <c r="B208" s="503"/>
      <c r="C208" s="175" t="s">
        <v>220</v>
      </c>
      <c r="D208" s="245" t="s">
        <v>216</v>
      </c>
      <c r="E208" s="477"/>
      <c r="F208" s="224" t="s">
        <v>18</v>
      </c>
      <c r="G208" s="224" t="s">
        <v>218</v>
      </c>
      <c r="H208" s="224" t="s">
        <v>15</v>
      </c>
      <c r="I208" s="197" t="s">
        <v>219</v>
      </c>
      <c r="J208" s="458" t="str">
        <f t="shared" si="21"/>
        <v>OLS; GLM</v>
      </c>
      <c r="K208" s="245" t="s">
        <v>28</v>
      </c>
      <c r="L208" s="245" t="s">
        <v>36</v>
      </c>
      <c r="M208" s="245"/>
      <c r="N208" s="242"/>
      <c r="O208" s="242"/>
      <c r="P208" s="242"/>
      <c r="Q208" s="242"/>
      <c r="R208" s="242"/>
      <c r="S208" s="263"/>
      <c r="T208" s="263" t="s">
        <v>217</v>
      </c>
      <c r="U208" s="242" t="s">
        <v>217</v>
      </c>
      <c r="V208" s="498"/>
    </row>
    <row r="209" spans="1:22" ht="104.1" customHeight="1" thickBot="1" x14ac:dyDescent="0.25">
      <c r="B209" s="6" t="s">
        <v>285</v>
      </c>
      <c r="C209" s="58" t="s">
        <v>85</v>
      </c>
      <c r="D209" s="55" t="s">
        <v>192</v>
      </c>
      <c r="E209" s="273" t="str">
        <f t="shared" ref="E209:E214" si="24">D209</f>
        <v>EORTC Quality of Life Questionnaire (QLQ-C30)</v>
      </c>
      <c r="F209" s="7" t="s">
        <v>17</v>
      </c>
      <c r="G209" s="7" t="s">
        <v>183</v>
      </c>
      <c r="H209" s="7" t="s">
        <v>3</v>
      </c>
      <c r="I209" s="8">
        <v>877</v>
      </c>
      <c r="J209" s="2" t="str">
        <f t="shared" si="21"/>
        <v>OLS; response mapping</v>
      </c>
      <c r="K209" s="59" t="s">
        <v>28</v>
      </c>
      <c r="L209" s="59"/>
      <c r="M209" s="59"/>
      <c r="N209" s="81"/>
      <c r="O209" s="81"/>
      <c r="P209" s="81"/>
      <c r="Q209" s="82" t="s">
        <v>37</v>
      </c>
      <c r="R209" s="81"/>
      <c r="S209" s="40" t="s">
        <v>51</v>
      </c>
      <c r="T209" s="18" t="s">
        <v>594</v>
      </c>
      <c r="U209" s="152" t="s">
        <v>775</v>
      </c>
      <c r="V209" s="153" t="s">
        <v>684</v>
      </c>
    </row>
    <row r="210" spans="1:22" ht="39" customHeight="1" x14ac:dyDescent="0.2">
      <c r="B210" s="541" t="s">
        <v>802</v>
      </c>
      <c r="C210" s="302" t="s">
        <v>803</v>
      </c>
      <c r="D210" s="177" t="s">
        <v>805</v>
      </c>
      <c r="E210" s="273" t="str">
        <f t="shared" si="24"/>
        <v>Functional Assessment of Cancer Therapy-General (FACT-G)</v>
      </c>
      <c r="F210" s="205" t="s">
        <v>67</v>
      </c>
      <c r="G210" s="205" t="s">
        <v>804</v>
      </c>
      <c r="H210" s="273" t="s">
        <v>3</v>
      </c>
      <c r="I210" s="13">
        <v>332</v>
      </c>
      <c r="J210" s="463" t="str">
        <f t="shared" si="21"/>
        <v>GEE</v>
      </c>
      <c r="K210" s="55"/>
      <c r="L210" s="55"/>
      <c r="M210" s="177" t="s">
        <v>29</v>
      </c>
      <c r="N210" s="79"/>
      <c r="O210" s="79"/>
      <c r="P210" s="79"/>
      <c r="Q210" s="86"/>
      <c r="R210" s="79"/>
      <c r="S210" s="36"/>
      <c r="T210" s="37"/>
      <c r="U210" s="222"/>
      <c r="V210" s="225"/>
    </row>
    <row r="211" spans="1:22" ht="39" customHeight="1" x14ac:dyDescent="0.2">
      <c r="B211" s="539"/>
      <c r="C211" s="303" t="s">
        <v>803</v>
      </c>
      <c r="D211" s="169" t="s">
        <v>806</v>
      </c>
      <c r="E211" s="270" t="str">
        <f t="shared" si="24"/>
        <v>Functional Assessment of Anorexia-Cachexia Therapy (FAACT)</v>
      </c>
      <c r="F211" s="212" t="s">
        <v>67</v>
      </c>
      <c r="G211" s="212" t="s">
        <v>804</v>
      </c>
      <c r="H211" s="270" t="s">
        <v>3</v>
      </c>
      <c r="I211" s="14">
        <v>332</v>
      </c>
      <c r="J211" s="464" t="str">
        <f t="shared" ref="J211:J212" si="25">CONCATENATE(IF(K211="","",CONCATENATE(K211,IF(COUNTA(K211:R211)=COUNTA(K211),"","; "))),IF(L211="","",CONCATENATE(L211,IF(COUNTA(K211:R211)=COUNTA(K211:L211),"","; "))),IF(M211="","",CONCATENATE(M211,IF(COUNTA(K211:R211)=COUNTA(K211:M211),"","; "))),IF(N211="","",CONCATENATE(N211,IF(COUNTA(K211:R211)=COUNTA(K211:N211),"","; "))),IF(O211="","",CONCATENATE(O211,IF(COUNTA(K211:R211)=COUNTA(K211:O211),"","; "))),IF(P211="","",CONCATENATE(P211,IF(COUNTA(K211:R211)=COUNTA(K211:P211),"","; "))),IF(Q211="","",CONCATENATE(Q211,IF(COUNTA(K211:R211)=COUNTA(K211:Q211),"","; "))),IF(R211="","",R211))</f>
        <v>GEE</v>
      </c>
      <c r="K211" s="57"/>
      <c r="L211" s="57"/>
      <c r="M211" s="169" t="s">
        <v>29</v>
      </c>
      <c r="N211" s="80"/>
      <c r="O211" s="80"/>
      <c r="P211" s="80"/>
      <c r="Q211" s="89"/>
      <c r="R211" s="80"/>
      <c r="S211" s="38"/>
      <c r="T211" s="39"/>
      <c r="U211" s="218"/>
      <c r="V211" s="226"/>
    </row>
    <row r="212" spans="1:22" ht="39" customHeight="1" thickBot="1" x14ac:dyDescent="0.25">
      <c r="B212" s="540"/>
      <c r="C212" s="304" t="s">
        <v>803</v>
      </c>
      <c r="D212" s="179" t="s">
        <v>807</v>
      </c>
      <c r="E212" s="274" t="str">
        <f t="shared" si="24"/>
        <v>Functional Assessment of Chronic Illness Therapy-Fatigue (FACIT-F)</v>
      </c>
      <c r="F212" s="174" t="s">
        <v>67</v>
      </c>
      <c r="G212" s="174" t="s">
        <v>804</v>
      </c>
      <c r="H212" s="274" t="s">
        <v>3</v>
      </c>
      <c r="I212" s="163">
        <v>332</v>
      </c>
      <c r="J212" s="465" t="str">
        <f t="shared" si="25"/>
        <v>GEE</v>
      </c>
      <c r="K212" s="66"/>
      <c r="L212" s="66"/>
      <c r="M212" s="179" t="s">
        <v>29</v>
      </c>
      <c r="N212" s="93"/>
      <c r="O212" s="93"/>
      <c r="P212" s="93"/>
      <c r="Q212" s="94"/>
      <c r="R212" s="93"/>
      <c r="S212" s="41"/>
      <c r="T212" s="132"/>
      <c r="U212" s="188"/>
      <c r="V212" s="227"/>
    </row>
    <row r="213" spans="1:22" ht="39" customHeight="1" thickBot="1" x14ac:dyDescent="0.25">
      <c r="A213" s="21"/>
      <c r="B213" s="6" t="s">
        <v>334</v>
      </c>
      <c r="C213" s="67" t="s">
        <v>335</v>
      </c>
      <c r="D213" s="243" t="s">
        <v>190</v>
      </c>
      <c r="E213" s="273" t="str">
        <f t="shared" si="24"/>
        <v>Health assessment questionnaire (HAQ)</v>
      </c>
      <c r="F213" s="7" t="s">
        <v>17</v>
      </c>
      <c r="G213" s="223" t="s">
        <v>24</v>
      </c>
      <c r="H213" s="223" t="s">
        <v>9</v>
      </c>
      <c r="I213" s="8">
        <v>35422</v>
      </c>
      <c r="J213" s="2" t="str">
        <f t="shared" si="21"/>
        <v>OLS</v>
      </c>
      <c r="K213" s="59" t="s">
        <v>28</v>
      </c>
      <c r="L213" s="59"/>
      <c r="M213" s="59"/>
      <c r="N213" s="81"/>
      <c r="O213" s="81"/>
      <c r="P213" s="81"/>
      <c r="Q213" s="82"/>
      <c r="R213" s="81"/>
      <c r="S213" s="40"/>
      <c r="T213" s="18"/>
      <c r="U213" s="82" t="s">
        <v>348</v>
      </c>
      <c r="V213" s="12" t="s">
        <v>347</v>
      </c>
    </row>
    <row r="214" spans="1:22" ht="12.95" customHeight="1" thickBot="1" x14ac:dyDescent="0.25">
      <c r="A214" s="21"/>
      <c r="B214" s="489" t="s">
        <v>518</v>
      </c>
      <c r="C214" s="58" t="s">
        <v>495</v>
      </c>
      <c r="D214" s="59" t="s">
        <v>519</v>
      </c>
      <c r="E214" s="475" t="str">
        <f t="shared" si="24"/>
        <v xml:space="preserve">Depression Anxiety Stress Scale (DASS-21) and Kessler Psychological Distress Scale (K10) </v>
      </c>
      <c r="F214" s="273" t="s">
        <v>17</v>
      </c>
      <c r="G214" s="273" t="s">
        <v>520</v>
      </c>
      <c r="H214" s="273" t="s">
        <v>8</v>
      </c>
      <c r="I214" s="13">
        <v>917</v>
      </c>
      <c r="J214" s="463" t="str">
        <f t="shared" si="21"/>
        <v>OLS; GLM</v>
      </c>
      <c r="K214" s="59" t="s">
        <v>28</v>
      </c>
      <c r="L214" s="59" t="s">
        <v>36</v>
      </c>
      <c r="M214" s="59"/>
      <c r="N214" s="82"/>
      <c r="O214" s="81"/>
      <c r="P214" s="103"/>
      <c r="Q214" s="81"/>
      <c r="R214" s="81"/>
      <c r="S214" s="40"/>
      <c r="T214" s="40"/>
      <c r="U214" s="81"/>
      <c r="V214" s="493"/>
    </row>
    <row r="215" spans="1:22" ht="12.95" customHeight="1" thickBot="1" x14ac:dyDescent="0.25">
      <c r="A215" s="21"/>
      <c r="B215" s="490"/>
      <c r="C215" s="58" t="s">
        <v>495</v>
      </c>
      <c r="D215" s="59" t="s">
        <v>519</v>
      </c>
      <c r="E215" s="497"/>
      <c r="F215" s="270" t="s">
        <v>356</v>
      </c>
      <c r="G215" s="270" t="s">
        <v>520</v>
      </c>
      <c r="H215" s="270" t="s">
        <v>8</v>
      </c>
      <c r="I215" s="14">
        <v>917</v>
      </c>
      <c r="J215" s="464" t="str">
        <f t="shared" si="21"/>
        <v>OLS; GLM</v>
      </c>
      <c r="K215" s="59" t="s">
        <v>28</v>
      </c>
      <c r="L215" s="59" t="s">
        <v>36</v>
      </c>
      <c r="M215" s="59"/>
      <c r="N215" s="82"/>
      <c r="O215" s="81"/>
      <c r="P215" s="103"/>
      <c r="Q215" s="81"/>
      <c r="R215" s="81"/>
      <c r="S215" s="40"/>
      <c r="T215" s="40"/>
      <c r="U215" s="81"/>
      <c r="V215" s="497"/>
    </row>
    <row r="216" spans="1:22" ht="12.95" customHeight="1" thickBot="1" x14ac:dyDescent="0.25">
      <c r="A216" s="21"/>
      <c r="B216" s="490"/>
      <c r="C216" s="58" t="s">
        <v>495</v>
      </c>
      <c r="D216" s="59" t="s">
        <v>519</v>
      </c>
      <c r="E216" s="497"/>
      <c r="F216" s="270" t="s">
        <v>18</v>
      </c>
      <c r="G216" s="270" t="s">
        <v>520</v>
      </c>
      <c r="H216" s="270" t="s">
        <v>8</v>
      </c>
      <c r="I216" s="14">
        <v>917</v>
      </c>
      <c r="J216" s="464" t="str">
        <f t="shared" si="21"/>
        <v>OLS; GLM</v>
      </c>
      <c r="K216" s="59" t="s">
        <v>28</v>
      </c>
      <c r="L216" s="59" t="s">
        <v>36</v>
      </c>
      <c r="M216" s="59"/>
      <c r="N216" s="82"/>
      <c r="O216" s="81"/>
      <c r="P216" s="103"/>
      <c r="Q216" s="81"/>
      <c r="R216" s="81"/>
      <c r="S216" s="40"/>
      <c r="T216" s="40"/>
      <c r="U216" s="81"/>
      <c r="V216" s="497"/>
    </row>
    <row r="217" spans="1:22" ht="12.95" customHeight="1" thickBot="1" x14ac:dyDescent="0.25">
      <c r="A217" s="21"/>
      <c r="B217" s="490"/>
      <c r="C217" s="58" t="s">
        <v>495</v>
      </c>
      <c r="D217" s="59" t="s">
        <v>519</v>
      </c>
      <c r="E217" s="497"/>
      <c r="F217" s="270" t="s">
        <v>1</v>
      </c>
      <c r="G217" s="270" t="s">
        <v>520</v>
      </c>
      <c r="H217" s="270" t="s">
        <v>8</v>
      </c>
      <c r="I217" s="14">
        <v>917</v>
      </c>
      <c r="J217" s="464" t="str">
        <f t="shared" si="21"/>
        <v>OLS; GLM</v>
      </c>
      <c r="K217" s="59" t="s">
        <v>28</v>
      </c>
      <c r="L217" s="59" t="s">
        <v>36</v>
      </c>
      <c r="M217" s="59"/>
      <c r="N217" s="82"/>
      <c r="O217" s="81"/>
      <c r="P217" s="103"/>
      <c r="Q217" s="81"/>
      <c r="R217" s="81"/>
      <c r="S217" s="40"/>
      <c r="T217" s="40"/>
      <c r="U217" s="81"/>
      <c r="V217" s="497"/>
    </row>
    <row r="218" spans="1:22" ht="12.95" customHeight="1" thickBot="1" x14ac:dyDescent="0.25">
      <c r="A218" s="21"/>
      <c r="B218" s="490"/>
      <c r="C218" s="67" t="s">
        <v>495</v>
      </c>
      <c r="D218" s="279" t="s">
        <v>519</v>
      </c>
      <c r="E218" s="497"/>
      <c r="F218" s="228" t="s">
        <v>87</v>
      </c>
      <c r="G218" s="228" t="s">
        <v>520</v>
      </c>
      <c r="H218" s="148" t="s">
        <v>8</v>
      </c>
      <c r="I218" s="19">
        <v>917</v>
      </c>
      <c r="J218" s="459" t="str">
        <f t="shared" si="21"/>
        <v>OLS; GLM</v>
      </c>
      <c r="K218" s="243" t="s">
        <v>28</v>
      </c>
      <c r="L218" s="243" t="s">
        <v>36</v>
      </c>
      <c r="M218" s="243"/>
      <c r="N218" s="264"/>
      <c r="O218" s="240"/>
      <c r="P218" s="255"/>
      <c r="Q218" s="240"/>
      <c r="R218" s="240"/>
      <c r="S218" s="261"/>
      <c r="T218" s="261"/>
      <c r="U218" s="240"/>
      <c r="V218" s="497"/>
    </row>
    <row r="219" spans="1:22" ht="26.1" customHeight="1" thickBot="1" x14ac:dyDescent="0.25">
      <c r="A219" s="470"/>
      <c r="B219" s="484" t="s">
        <v>786</v>
      </c>
      <c r="C219" s="199" t="s">
        <v>769</v>
      </c>
      <c r="D219" s="177" t="s">
        <v>787</v>
      </c>
      <c r="E219" s="144" t="str">
        <f t="shared" ref="E219:E245" si="26">D219</f>
        <v>Depression Anxiety Stress Scale (DASS-D of DASS-21)</v>
      </c>
      <c r="F219" s="205" t="s">
        <v>67</v>
      </c>
      <c r="G219" s="205" t="s">
        <v>520</v>
      </c>
      <c r="H219" s="273" t="s">
        <v>8</v>
      </c>
      <c r="I219" s="312">
        <v>617</v>
      </c>
      <c r="J219" s="529" t="str">
        <f t="shared" si="21"/>
        <v>OLS</v>
      </c>
      <c r="K219" s="177" t="s">
        <v>28</v>
      </c>
      <c r="L219" s="177"/>
      <c r="M219" s="177"/>
      <c r="N219" s="222"/>
      <c r="O219" s="79"/>
      <c r="P219" s="221"/>
      <c r="Q219" s="79"/>
      <c r="R219" s="79"/>
      <c r="S219" s="36"/>
      <c r="T219" s="36" t="s">
        <v>790</v>
      </c>
      <c r="U219" s="79"/>
      <c r="V219" s="487" t="s">
        <v>917</v>
      </c>
    </row>
    <row r="220" spans="1:22" ht="26.1" customHeight="1" thickBot="1" x14ac:dyDescent="0.25">
      <c r="A220" s="470"/>
      <c r="B220" s="504"/>
      <c r="C220" s="199" t="s">
        <v>769</v>
      </c>
      <c r="D220" s="211" t="s">
        <v>788</v>
      </c>
      <c r="E220" s="247" t="str">
        <f t="shared" si="26"/>
        <v xml:space="preserve">Kessler Psychological Distress Scale (K10) </v>
      </c>
      <c r="F220" s="168" t="s">
        <v>67</v>
      </c>
      <c r="G220" s="168" t="s">
        <v>520</v>
      </c>
      <c r="H220" s="228" t="s">
        <v>8</v>
      </c>
      <c r="I220" s="313">
        <v>617</v>
      </c>
      <c r="J220" s="530"/>
      <c r="K220" s="211" t="s">
        <v>28</v>
      </c>
      <c r="L220" s="211"/>
      <c r="M220" s="211"/>
      <c r="N220" s="220"/>
      <c r="O220" s="241"/>
      <c r="P220" s="219"/>
      <c r="Q220" s="241"/>
      <c r="R220" s="241"/>
      <c r="S220" s="262"/>
      <c r="T220" s="262" t="s">
        <v>790</v>
      </c>
      <c r="U220" s="241"/>
      <c r="V220" s="505"/>
    </row>
    <row r="221" spans="1:22" ht="26.1" customHeight="1" thickBot="1" x14ac:dyDescent="0.25">
      <c r="A221" s="470"/>
      <c r="B221" s="504"/>
      <c r="C221" s="199" t="s">
        <v>769</v>
      </c>
      <c r="D221" s="169" t="s">
        <v>789</v>
      </c>
      <c r="E221" s="215" t="str">
        <f t="shared" si="26"/>
        <v xml:space="preserve">Kessler Psychological Distress Scale (K6) </v>
      </c>
      <c r="F221" s="212" t="s">
        <v>67</v>
      </c>
      <c r="G221" s="212" t="s">
        <v>520</v>
      </c>
      <c r="H221" s="270" t="s">
        <v>8</v>
      </c>
      <c r="I221" s="314">
        <v>617</v>
      </c>
      <c r="J221" s="530"/>
      <c r="K221" s="169" t="s">
        <v>28</v>
      </c>
      <c r="L221" s="169"/>
      <c r="M221" s="169"/>
      <c r="N221" s="218"/>
      <c r="O221" s="80"/>
      <c r="P221" s="217"/>
      <c r="Q221" s="80"/>
      <c r="R221" s="80"/>
      <c r="S221" s="38"/>
      <c r="T221" s="38" t="s">
        <v>790</v>
      </c>
      <c r="U221" s="80"/>
      <c r="V221" s="505"/>
    </row>
    <row r="222" spans="1:22" ht="26.1" customHeight="1" thickBot="1" x14ac:dyDescent="0.25">
      <c r="A222" s="470"/>
      <c r="B222" s="504"/>
      <c r="C222" s="199" t="s">
        <v>769</v>
      </c>
      <c r="D222" s="169" t="s">
        <v>787</v>
      </c>
      <c r="E222" s="215" t="str">
        <f t="shared" si="26"/>
        <v>Depression Anxiety Stress Scale (DASS-D of DASS-21)</v>
      </c>
      <c r="F222" s="212" t="s">
        <v>785</v>
      </c>
      <c r="G222" s="212" t="s">
        <v>520</v>
      </c>
      <c r="H222" s="270" t="s">
        <v>8</v>
      </c>
      <c r="I222" s="314">
        <v>617</v>
      </c>
      <c r="J222" s="530"/>
      <c r="K222" s="169" t="s">
        <v>28</v>
      </c>
      <c r="L222" s="169"/>
      <c r="M222" s="169"/>
      <c r="N222" s="218"/>
      <c r="O222" s="80"/>
      <c r="P222" s="217"/>
      <c r="Q222" s="80"/>
      <c r="R222" s="80"/>
      <c r="S222" s="38"/>
      <c r="T222" s="38" t="s">
        <v>790</v>
      </c>
      <c r="U222" s="80"/>
      <c r="V222" s="505"/>
    </row>
    <row r="223" spans="1:22" ht="26.1" customHeight="1" x14ac:dyDescent="0.2">
      <c r="A223" s="470"/>
      <c r="B223" s="504"/>
      <c r="C223" s="199" t="s">
        <v>769</v>
      </c>
      <c r="D223" s="211" t="s">
        <v>788</v>
      </c>
      <c r="E223" s="215" t="str">
        <f t="shared" si="26"/>
        <v xml:space="preserve">Kessler Psychological Distress Scale (K10) </v>
      </c>
      <c r="F223" s="212" t="s">
        <v>785</v>
      </c>
      <c r="G223" s="212" t="s">
        <v>520</v>
      </c>
      <c r="H223" s="270" t="s">
        <v>8</v>
      </c>
      <c r="I223" s="314">
        <v>617</v>
      </c>
      <c r="J223" s="530"/>
      <c r="K223" s="169" t="s">
        <v>28</v>
      </c>
      <c r="L223" s="169"/>
      <c r="M223" s="169"/>
      <c r="N223" s="218"/>
      <c r="O223" s="80"/>
      <c r="P223" s="217"/>
      <c r="Q223" s="80"/>
      <c r="R223" s="80"/>
      <c r="S223" s="38"/>
      <c r="T223" s="38" t="s">
        <v>790</v>
      </c>
      <c r="U223" s="80"/>
      <c r="V223" s="505"/>
    </row>
    <row r="224" spans="1:22" ht="26.1" customHeight="1" thickBot="1" x14ac:dyDescent="0.25">
      <c r="A224" s="470"/>
      <c r="B224" s="490"/>
      <c r="C224" s="292" t="s">
        <v>769</v>
      </c>
      <c r="D224" s="178" t="s">
        <v>789</v>
      </c>
      <c r="E224" s="293" t="str">
        <f t="shared" si="26"/>
        <v xml:space="preserve">Kessler Psychological Distress Scale (K6) </v>
      </c>
      <c r="F224" s="294" t="s">
        <v>785</v>
      </c>
      <c r="G224" s="294" t="s">
        <v>520</v>
      </c>
      <c r="H224" s="148" t="s">
        <v>8</v>
      </c>
      <c r="I224" s="315">
        <v>617</v>
      </c>
      <c r="J224" s="530"/>
      <c r="K224" s="178" t="s">
        <v>28</v>
      </c>
      <c r="L224" s="178"/>
      <c r="M224" s="178"/>
      <c r="N224" s="295"/>
      <c r="O224" s="296"/>
      <c r="P224" s="297"/>
      <c r="Q224" s="296"/>
      <c r="R224" s="296"/>
      <c r="S224" s="298"/>
      <c r="T224" s="298" t="s">
        <v>790</v>
      </c>
      <c r="U224" s="296"/>
      <c r="V224" s="505"/>
    </row>
    <row r="225" spans="1:22" ht="26.1" customHeight="1" x14ac:dyDescent="0.2">
      <c r="A225" s="470"/>
      <c r="B225" s="538" t="s">
        <v>796</v>
      </c>
      <c r="C225" s="305" t="s">
        <v>755</v>
      </c>
      <c r="D225" s="349" t="s">
        <v>851</v>
      </c>
      <c r="E225" s="144" t="str">
        <f t="shared" si="26"/>
        <v>Disease Activity in psoriatic arthritis (DAPsA)</v>
      </c>
      <c r="F225" s="205" t="s">
        <v>17</v>
      </c>
      <c r="G225" s="205" t="s">
        <v>149</v>
      </c>
      <c r="H225" s="205" t="s">
        <v>9</v>
      </c>
      <c r="I225" s="312">
        <v>855</v>
      </c>
      <c r="J225" s="463" t="str">
        <f t="shared" ref="J225:J239" si="27">CONCATENATE(IF(K225="","",CONCATENATE(K225,IF(COUNTA(K225:R225)=COUNTA(K225),"","; "))),IF(L225="","",CONCATENATE(L225,IF(COUNTA(K225:R225)=COUNTA(K225:L225),"","; "))),IF(M225="","",CONCATENATE(M225,IF(COUNTA(K225:R225)=COUNTA(K225:M225),"","; "))),IF(N225="","",CONCATENATE(N225,IF(COUNTA(K225:R225)=COUNTA(K225:N225),"","; "))),IF(O225="","",CONCATENATE(O225,IF(COUNTA(K225:R225)=COUNTA(K225:O225),"","; "))),IF(P225="","",CONCATENATE(P225,IF(COUNTA(K225:R225)=COUNTA(K225:P225),"","; "))),IF(Q225="","",CONCATENATE(Q225,IF(COUNTA(K225:R225)=COUNTA(K225:Q225),"","; "))),IF(R225="","",R225))</f>
        <v>OLS; linear ME</v>
      </c>
      <c r="K225" s="177" t="s">
        <v>28</v>
      </c>
      <c r="L225" s="177"/>
      <c r="M225" s="177"/>
      <c r="N225" s="222"/>
      <c r="O225" s="79"/>
      <c r="P225" s="221"/>
      <c r="Q225" s="79"/>
      <c r="R225" s="79" t="s">
        <v>797</v>
      </c>
      <c r="S225" s="36"/>
      <c r="T225" s="487"/>
      <c r="U225" s="79"/>
      <c r="V225" s="487"/>
    </row>
    <row r="226" spans="1:22" ht="39" customHeight="1" x14ac:dyDescent="0.2">
      <c r="A226" s="470"/>
      <c r="B226" s="539"/>
      <c r="C226" s="306" t="s">
        <v>755</v>
      </c>
      <c r="D226" s="169" t="s">
        <v>852</v>
      </c>
      <c r="E226" s="215" t="str">
        <f t="shared" si="26"/>
        <v>Clinical Disease Activity in psoriatic arthritis without C-reactive protein (cDAPsA)</v>
      </c>
      <c r="F226" s="212" t="s">
        <v>17</v>
      </c>
      <c r="G226" s="212" t="s">
        <v>149</v>
      </c>
      <c r="H226" s="212" t="s">
        <v>9</v>
      </c>
      <c r="I226" s="314">
        <v>869</v>
      </c>
      <c r="J226" s="464" t="str">
        <f t="shared" si="27"/>
        <v>OLS; linear ME</v>
      </c>
      <c r="K226" s="169" t="s">
        <v>28</v>
      </c>
      <c r="L226" s="169"/>
      <c r="M226" s="169"/>
      <c r="N226" s="218"/>
      <c r="O226" s="80"/>
      <c r="P226" s="217"/>
      <c r="Q226" s="80"/>
      <c r="R226" s="80" t="s">
        <v>797</v>
      </c>
      <c r="S226" s="38"/>
      <c r="T226" s="490"/>
      <c r="U226" s="80"/>
      <c r="V226" s="490"/>
    </row>
    <row r="227" spans="1:22" ht="26.1" customHeight="1" x14ac:dyDescent="0.2">
      <c r="A227" s="470"/>
      <c r="B227" s="539"/>
      <c r="C227" s="306" t="s">
        <v>755</v>
      </c>
      <c r="D227" s="169" t="s">
        <v>190</v>
      </c>
      <c r="E227" s="215" t="str">
        <f t="shared" si="26"/>
        <v>Health assessment questionnaire (HAQ)</v>
      </c>
      <c r="F227" s="212" t="s">
        <v>17</v>
      </c>
      <c r="G227" s="212" t="s">
        <v>149</v>
      </c>
      <c r="H227" s="212" t="s">
        <v>9</v>
      </c>
      <c r="I227" s="314">
        <v>868</v>
      </c>
      <c r="J227" s="464" t="str">
        <f t="shared" si="27"/>
        <v>OLS; linear ME</v>
      </c>
      <c r="K227" s="169" t="s">
        <v>28</v>
      </c>
      <c r="L227" s="169"/>
      <c r="M227" s="169"/>
      <c r="N227" s="218"/>
      <c r="O227" s="80"/>
      <c r="P227" s="217"/>
      <c r="Q227" s="80"/>
      <c r="R227" s="80" t="s">
        <v>797</v>
      </c>
      <c r="S227" s="38"/>
      <c r="T227" s="490"/>
      <c r="U227" s="80"/>
      <c r="V227" s="490"/>
    </row>
    <row r="228" spans="1:22" ht="12.95" customHeight="1" x14ac:dyDescent="0.2">
      <c r="A228" s="470"/>
      <c r="B228" s="539"/>
      <c r="C228" s="306" t="s">
        <v>755</v>
      </c>
      <c r="D228" s="169" t="s">
        <v>798</v>
      </c>
      <c r="E228" s="215" t="str">
        <f t="shared" si="26"/>
        <v>DAPsA + HAQ</v>
      </c>
      <c r="F228" s="212" t="s">
        <v>17</v>
      </c>
      <c r="G228" s="212" t="s">
        <v>149</v>
      </c>
      <c r="H228" s="212" t="s">
        <v>9</v>
      </c>
      <c r="I228" s="314">
        <v>851</v>
      </c>
      <c r="J228" s="464" t="str">
        <f t="shared" si="27"/>
        <v>OLS; linear ME</v>
      </c>
      <c r="K228" s="169" t="s">
        <v>28</v>
      </c>
      <c r="L228" s="169"/>
      <c r="M228" s="169"/>
      <c r="N228" s="218"/>
      <c r="O228" s="80"/>
      <c r="P228" s="217"/>
      <c r="Q228" s="80"/>
      <c r="R228" s="80" t="s">
        <v>797</v>
      </c>
      <c r="S228" s="38"/>
      <c r="T228" s="490"/>
      <c r="U228" s="80"/>
      <c r="V228" s="490"/>
    </row>
    <row r="229" spans="1:22" ht="12.95" customHeight="1" x14ac:dyDescent="0.2">
      <c r="A229" s="470"/>
      <c r="B229" s="539"/>
      <c r="C229" s="306" t="s">
        <v>755</v>
      </c>
      <c r="D229" s="169" t="s">
        <v>799</v>
      </c>
      <c r="E229" s="215" t="str">
        <f t="shared" si="26"/>
        <v>cDAPsA + HAQ</v>
      </c>
      <c r="F229" s="212" t="s">
        <v>17</v>
      </c>
      <c r="G229" s="212" t="s">
        <v>149</v>
      </c>
      <c r="H229" s="212" t="s">
        <v>9</v>
      </c>
      <c r="I229" s="314">
        <v>865</v>
      </c>
      <c r="J229" s="464" t="str">
        <f t="shared" si="27"/>
        <v>OLS; linear ME</v>
      </c>
      <c r="K229" s="169" t="s">
        <v>28</v>
      </c>
      <c r="L229" s="169"/>
      <c r="M229" s="169"/>
      <c r="N229" s="218"/>
      <c r="O229" s="80"/>
      <c r="P229" s="217"/>
      <c r="Q229" s="80"/>
      <c r="R229" s="80" t="s">
        <v>797</v>
      </c>
      <c r="S229" s="38"/>
      <c r="T229" s="490"/>
      <c r="U229" s="80"/>
      <c r="V229" s="490"/>
    </row>
    <row r="230" spans="1:22" ht="39" customHeight="1" x14ac:dyDescent="0.2">
      <c r="A230" s="470"/>
      <c r="B230" s="539"/>
      <c r="C230" s="306" t="s">
        <v>755</v>
      </c>
      <c r="D230" s="169" t="s">
        <v>800</v>
      </c>
      <c r="E230" s="215" t="str">
        <f t="shared" si="26"/>
        <v>DAPsA + HAQ + activity impairment, disability, affected body surface area</v>
      </c>
      <c r="F230" s="212" t="s">
        <v>17</v>
      </c>
      <c r="G230" s="212" t="s">
        <v>149</v>
      </c>
      <c r="H230" s="212" t="s">
        <v>9</v>
      </c>
      <c r="I230" s="314">
        <v>218</v>
      </c>
      <c r="J230" s="464" t="str">
        <f t="shared" si="27"/>
        <v>OLS</v>
      </c>
      <c r="K230" s="169" t="s">
        <v>28</v>
      </c>
      <c r="L230" s="169"/>
      <c r="M230" s="169"/>
      <c r="N230" s="218"/>
      <c r="O230" s="80"/>
      <c r="P230" s="217"/>
      <c r="Q230" s="80"/>
      <c r="R230" s="80"/>
      <c r="S230" s="38"/>
      <c r="T230" s="490"/>
      <c r="U230" s="80"/>
      <c r="V230" s="490"/>
    </row>
    <row r="231" spans="1:22" ht="39" customHeight="1" thickBot="1" x14ac:dyDescent="0.25">
      <c r="A231" s="470"/>
      <c r="B231" s="540"/>
      <c r="C231" s="307" t="s">
        <v>755</v>
      </c>
      <c r="D231" s="179" t="s">
        <v>801</v>
      </c>
      <c r="E231" s="173" t="str">
        <f t="shared" si="26"/>
        <v>cDAPsA + HAQ + activity impairment, disability, affected body surface area</v>
      </c>
      <c r="F231" s="174" t="s">
        <v>17</v>
      </c>
      <c r="G231" s="174" t="s">
        <v>149</v>
      </c>
      <c r="H231" s="174" t="s">
        <v>9</v>
      </c>
      <c r="I231" s="316">
        <v>222</v>
      </c>
      <c r="J231" s="465" t="str">
        <f t="shared" si="27"/>
        <v>OLS</v>
      </c>
      <c r="K231" s="179" t="s">
        <v>28</v>
      </c>
      <c r="L231" s="179"/>
      <c r="M231" s="179"/>
      <c r="N231" s="188"/>
      <c r="O231" s="93"/>
      <c r="P231" s="216"/>
      <c r="Q231" s="93"/>
      <c r="R231" s="93"/>
      <c r="S231" s="41"/>
      <c r="T231" s="528"/>
      <c r="U231" s="93"/>
      <c r="V231" s="528"/>
    </row>
    <row r="232" spans="1:22" ht="51.95" customHeight="1" x14ac:dyDescent="0.2">
      <c r="A232" s="21"/>
      <c r="B232" s="614" t="s">
        <v>725</v>
      </c>
      <c r="C232" s="308" t="s">
        <v>661</v>
      </c>
      <c r="D232" s="177" t="s">
        <v>727</v>
      </c>
      <c r="E232" s="144" t="str">
        <f t="shared" si="26"/>
        <v>Ankylosing Spondylitis Disease Activity Score with the C-reactive protein measure (ASDAS-CRP)</v>
      </c>
      <c r="F232" s="205" t="s">
        <v>17</v>
      </c>
      <c r="G232" s="205" t="s">
        <v>500</v>
      </c>
      <c r="H232" s="205" t="s">
        <v>9</v>
      </c>
      <c r="I232" s="13">
        <v>313</v>
      </c>
      <c r="J232" s="463" t="str">
        <f t="shared" si="27"/>
        <v xml:space="preserve">Linear regression </v>
      </c>
      <c r="K232" s="177" t="s">
        <v>712</v>
      </c>
      <c r="L232" s="55"/>
      <c r="M232" s="55"/>
      <c r="N232" s="86"/>
      <c r="O232" s="79"/>
      <c r="P232" s="101"/>
      <c r="Q232" s="79"/>
      <c r="R232" s="79"/>
      <c r="S232" s="36"/>
      <c r="T232" s="36"/>
      <c r="U232" s="36"/>
      <c r="V232" s="144"/>
    </row>
    <row r="233" spans="1:22" ht="26.1" customHeight="1" thickBot="1" x14ac:dyDescent="0.25">
      <c r="A233" s="21"/>
      <c r="B233" s="615"/>
      <c r="C233" s="362" t="s">
        <v>661</v>
      </c>
      <c r="D233" s="178" t="s">
        <v>728</v>
      </c>
      <c r="E233" s="293" t="str">
        <f t="shared" si="26"/>
        <v>Bath Ankylosing Spondylitis Functional Index (BASFI)</v>
      </c>
      <c r="F233" s="148" t="s">
        <v>17</v>
      </c>
      <c r="G233" s="294" t="s">
        <v>500</v>
      </c>
      <c r="H233" s="148" t="s">
        <v>9</v>
      </c>
      <c r="I233" s="363">
        <v>313</v>
      </c>
      <c r="J233" s="403" t="str">
        <f t="shared" si="27"/>
        <v xml:space="preserve">Linear regression </v>
      </c>
      <c r="K233" s="364" t="s">
        <v>712</v>
      </c>
      <c r="L233" s="364"/>
      <c r="M233" s="364"/>
      <c r="N233" s="365"/>
      <c r="O233" s="296"/>
      <c r="P233" s="366"/>
      <c r="Q233" s="296"/>
      <c r="R233" s="296"/>
      <c r="S233" s="298"/>
      <c r="T233" s="298"/>
      <c r="U233" s="298"/>
      <c r="V233" s="293"/>
    </row>
    <row r="234" spans="1:22" ht="26.1" customHeight="1" thickBot="1" x14ac:dyDescent="0.25">
      <c r="A234" s="21"/>
      <c r="B234" s="484" t="s">
        <v>908</v>
      </c>
      <c r="C234" s="404" t="s">
        <v>740</v>
      </c>
      <c r="D234" s="151" t="s">
        <v>909</v>
      </c>
      <c r="E234" s="144" t="str">
        <f t="shared" si="26"/>
        <v>Gastrointestinal Short Form Questionnaire (GSF-Q)</v>
      </c>
      <c r="F234" s="376" t="s">
        <v>17</v>
      </c>
      <c r="G234" s="386" t="s">
        <v>932</v>
      </c>
      <c r="H234" s="376" t="s">
        <v>6</v>
      </c>
      <c r="I234" s="13">
        <v>2251</v>
      </c>
      <c r="J234" s="463" t="str">
        <f t="shared" si="27"/>
        <v>OLS; Tobit; probit</v>
      </c>
      <c r="K234" s="415" t="s">
        <v>28</v>
      </c>
      <c r="L234" s="59"/>
      <c r="M234" s="59"/>
      <c r="N234" s="82"/>
      <c r="O234" s="81"/>
      <c r="P234" s="201" t="s">
        <v>74</v>
      </c>
      <c r="Q234" s="81"/>
      <c r="R234" s="152" t="s">
        <v>915</v>
      </c>
      <c r="S234" s="40"/>
      <c r="T234" s="40"/>
      <c r="U234" s="40"/>
      <c r="V234" s="493"/>
    </row>
    <row r="235" spans="1:22" ht="26.1" customHeight="1" thickBot="1" x14ac:dyDescent="0.25">
      <c r="A235" s="21"/>
      <c r="B235" s="485"/>
      <c r="C235" s="404" t="s">
        <v>740</v>
      </c>
      <c r="D235" s="151" t="s">
        <v>909</v>
      </c>
      <c r="E235" s="374" t="str">
        <f t="shared" si="26"/>
        <v>Gastrointestinal Short Form Questionnaire (GSF-Q)</v>
      </c>
      <c r="F235" s="370" t="s">
        <v>18</v>
      </c>
      <c r="G235" s="395" t="s">
        <v>932</v>
      </c>
      <c r="H235" s="370" t="s">
        <v>6</v>
      </c>
      <c r="I235" s="197">
        <v>2251</v>
      </c>
      <c r="J235" s="458" t="str">
        <f t="shared" si="27"/>
        <v>OLS; Tobit; probit</v>
      </c>
      <c r="K235" s="415" t="s">
        <v>28</v>
      </c>
      <c r="L235" s="59"/>
      <c r="M235" s="59"/>
      <c r="N235" s="82"/>
      <c r="O235" s="81"/>
      <c r="P235" s="201" t="s">
        <v>74</v>
      </c>
      <c r="Q235" s="81"/>
      <c r="R235" s="152" t="s">
        <v>915</v>
      </c>
      <c r="S235" s="40"/>
      <c r="T235" s="40"/>
      <c r="U235" s="40"/>
      <c r="V235" s="494"/>
    </row>
    <row r="236" spans="1:22" ht="39" customHeight="1" thickBot="1" x14ac:dyDescent="0.25">
      <c r="A236" s="21"/>
      <c r="B236" s="368" t="s">
        <v>898</v>
      </c>
      <c r="C236" s="367" t="s">
        <v>735</v>
      </c>
      <c r="D236" s="151" t="s">
        <v>899</v>
      </c>
      <c r="E236" s="356" t="str">
        <f t="shared" si="26"/>
        <v>Amyotrophic Lateral Sclerosis Functional Rating Scale-Revised (ALSFRS-R)</v>
      </c>
      <c r="F236" s="7" t="s">
        <v>67</v>
      </c>
      <c r="G236" s="157" t="s">
        <v>933</v>
      </c>
      <c r="H236" s="7" t="s">
        <v>5</v>
      </c>
      <c r="I236" s="8">
        <v>595</v>
      </c>
      <c r="J236" s="2" t="str">
        <f t="shared" si="27"/>
        <v>OLS; Tobit; response mapping</v>
      </c>
      <c r="K236" s="151" t="s">
        <v>28</v>
      </c>
      <c r="L236" s="59"/>
      <c r="M236" s="59"/>
      <c r="N236" s="82"/>
      <c r="O236" s="81"/>
      <c r="P236" s="201" t="s">
        <v>74</v>
      </c>
      <c r="Q236" s="152" t="s">
        <v>37</v>
      </c>
      <c r="R236" s="81"/>
      <c r="S236" s="40"/>
      <c r="T236" s="40"/>
      <c r="U236" s="40"/>
      <c r="V236" s="356"/>
    </row>
    <row r="237" spans="1:22" ht="51.95" customHeight="1" thickBot="1" x14ac:dyDescent="0.25">
      <c r="A237" s="21"/>
      <c r="B237" s="143" t="s">
        <v>585</v>
      </c>
      <c r="C237" s="68" t="s">
        <v>586</v>
      </c>
      <c r="D237" s="137" t="s">
        <v>711</v>
      </c>
      <c r="E237" s="247" t="str">
        <f t="shared" si="26"/>
        <v>Index (BASFI)</v>
      </c>
      <c r="F237" s="229" t="s">
        <v>17</v>
      </c>
      <c r="G237" s="229" t="s">
        <v>587</v>
      </c>
      <c r="H237" s="229" t="s">
        <v>69</v>
      </c>
      <c r="I237" s="19">
        <v>15184</v>
      </c>
      <c r="J237" s="459" t="str">
        <f t="shared" si="27"/>
        <v>OLS</v>
      </c>
      <c r="K237" s="299" t="s">
        <v>28</v>
      </c>
      <c r="L237" s="244"/>
      <c r="M237" s="244"/>
      <c r="N237" s="92"/>
      <c r="O237" s="241"/>
      <c r="P237" s="252"/>
      <c r="Q237" s="241"/>
      <c r="R237" s="241"/>
      <c r="S237" s="262"/>
      <c r="T237" s="262"/>
      <c r="U237" s="241"/>
      <c r="V237" s="247"/>
    </row>
    <row r="238" spans="1:22" ht="51.95" customHeight="1" thickBot="1" x14ac:dyDescent="0.25">
      <c r="A238" s="21"/>
      <c r="B238" s="484" t="s">
        <v>644</v>
      </c>
      <c r="C238" s="70" t="s">
        <v>643</v>
      </c>
      <c r="D238" s="71" t="s">
        <v>532</v>
      </c>
      <c r="E238" s="144" t="str">
        <f t="shared" si="26"/>
        <v>Health Assessment Questionnaire (HAQ) and Disease Activity Score (DAS28)</v>
      </c>
      <c r="F238" s="237" t="s">
        <v>17</v>
      </c>
      <c r="G238" s="453" t="s">
        <v>24</v>
      </c>
      <c r="H238" s="237" t="s">
        <v>9</v>
      </c>
      <c r="I238" s="13">
        <v>702</v>
      </c>
      <c r="J238" s="457" t="str">
        <f t="shared" si="27"/>
        <v>OLS</v>
      </c>
      <c r="K238" s="279" t="s">
        <v>28</v>
      </c>
      <c r="L238" s="522"/>
      <c r="M238" s="522"/>
      <c r="N238" s="544"/>
      <c r="O238" s="519"/>
      <c r="P238" s="499"/>
      <c r="Q238" s="519"/>
      <c r="R238" s="519"/>
      <c r="S238" s="536"/>
      <c r="T238" s="536"/>
      <c r="U238" s="81"/>
      <c r="V238" s="493"/>
    </row>
    <row r="239" spans="1:22" ht="25.5" customHeight="1" thickBot="1" x14ac:dyDescent="0.25">
      <c r="A239" s="21"/>
      <c r="B239" s="598"/>
      <c r="C239" s="70" t="s">
        <v>643</v>
      </c>
      <c r="D239" s="210" t="s">
        <v>190</v>
      </c>
      <c r="E239" s="248" t="str">
        <f t="shared" si="26"/>
        <v>Health assessment questionnaire (HAQ)</v>
      </c>
      <c r="F239" s="230" t="s">
        <v>17</v>
      </c>
      <c r="G239" s="450" t="s">
        <v>24</v>
      </c>
      <c r="H239" s="239" t="s">
        <v>9</v>
      </c>
      <c r="I239" s="197">
        <f>I238</f>
        <v>702</v>
      </c>
      <c r="J239" s="458" t="str">
        <f t="shared" si="27"/>
        <v>OLS</v>
      </c>
      <c r="K239" s="245" t="s">
        <v>28</v>
      </c>
      <c r="L239" s="524"/>
      <c r="M239" s="524"/>
      <c r="N239" s="545"/>
      <c r="O239" s="521"/>
      <c r="P239" s="533"/>
      <c r="Q239" s="521"/>
      <c r="R239" s="521"/>
      <c r="S239" s="537"/>
      <c r="T239" s="537"/>
      <c r="U239" s="81"/>
      <c r="V239" s="494"/>
    </row>
    <row r="240" spans="1:22" ht="51.95" customHeight="1" thickBot="1" x14ac:dyDescent="0.25">
      <c r="B240" s="138" t="s">
        <v>403</v>
      </c>
      <c r="C240" s="68" t="s">
        <v>214</v>
      </c>
      <c r="D240" s="244" t="s">
        <v>211</v>
      </c>
      <c r="E240" s="20" t="str">
        <f t="shared" si="26"/>
        <v>Dermatology Life Quality Index (DLQI)</v>
      </c>
      <c r="F240" s="224" t="s">
        <v>17</v>
      </c>
      <c r="G240" s="228" t="s">
        <v>212</v>
      </c>
      <c r="H240" s="228" t="s">
        <v>12</v>
      </c>
      <c r="I240" s="197">
        <v>2450</v>
      </c>
      <c r="J240" s="458" t="str">
        <f t="shared" ref="J240:J260" si="28">CONCATENATE(IF(K240="","",CONCATENATE(K240,IF(COUNTA(K240:R240)=COUNTA(K240),"","; "))),IF(L240="","",CONCATENATE(L240,IF(COUNTA(K240:R240)=COUNTA(K240:L240),"","; "))),IF(M240="","",CONCATENATE(M240,IF(COUNTA(K240:R240)=COUNTA(K240:M240),"","; "))),IF(N240="","",CONCATENATE(N240,IF(COUNTA(K240:R240)=COUNTA(K240:N240),"","; "))),IF(O240="","",CONCATENATE(O240,IF(COUNTA(K240:R240)=COUNTA(K240:O240),"","; "))),IF(P240="","",CONCATENATE(P240,IF(COUNTA(K240:R240)=COUNTA(K240:P240),"","; "))),IF(Q240="","",CONCATENATE(Q240,IF(COUNTA(K240:R240)=COUNTA(K240:Q240),"","; "))),IF(R240="","",R240))</f>
        <v>OLS</v>
      </c>
      <c r="K240" s="245" t="s">
        <v>28</v>
      </c>
      <c r="L240" s="245"/>
      <c r="M240" s="245"/>
      <c r="N240" s="242"/>
      <c r="O240" s="242"/>
      <c r="P240" s="242"/>
      <c r="Q240" s="265"/>
      <c r="R240" s="242"/>
      <c r="S240" s="263"/>
      <c r="T240" s="260"/>
      <c r="U240" s="265" t="s">
        <v>405</v>
      </c>
      <c r="V240" s="233" t="s">
        <v>405</v>
      </c>
    </row>
    <row r="241" spans="1:22" ht="78" customHeight="1" thickBot="1" x14ac:dyDescent="0.25">
      <c r="B241" s="158" t="s">
        <v>438</v>
      </c>
      <c r="C241" s="67" t="s">
        <v>630</v>
      </c>
      <c r="D241" s="243" t="s">
        <v>439</v>
      </c>
      <c r="E241" s="273" t="str">
        <f t="shared" si="26"/>
        <v>5 visual analogue scales measuring patients’ self-reported mobility, self-care, ability to perform usual activities, pain, and anxiety or depression</v>
      </c>
      <c r="F241" s="27" t="s">
        <v>17</v>
      </c>
      <c r="G241" s="256" t="s">
        <v>440</v>
      </c>
      <c r="H241" s="223" t="s">
        <v>4</v>
      </c>
      <c r="I241" s="43">
        <v>233</v>
      </c>
      <c r="J241" s="2" t="str">
        <f t="shared" si="28"/>
        <v>CLAD; Tobit; GLS with random intercepts</v>
      </c>
      <c r="K241" s="59"/>
      <c r="L241" s="59"/>
      <c r="M241" s="59"/>
      <c r="N241" s="81"/>
      <c r="O241" s="95" t="s">
        <v>48</v>
      </c>
      <c r="P241" s="95" t="s">
        <v>74</v>
      </c>
      <c r="Q241" s="82"/>
      <c r="R241" s="95" t="s">
        <v>441</v>
      </c>
      <c r="S241" s="40"/>
      <c r="T241" s="18"/>
      <c r="U241" s="82"/>
      <c r="V241" s="12"/>
    </row>
    <row r="242" spans="1:22" ht="39" customHeight="1" thickBot="1" x14ac:dyDescent="0.25">
      <c r="A242" s="149"/>
      <c r="B242" s="12" t="s">
        <v>286</v>
      </c>
      <c r="C242" s="255" t="s">
        <v>124</v>
      </c>
      <c r="D242" s="59" t="s">
        <v>141</v>
      </c>
      <c r="E242" s="273" t="str">
        <f t="shared" si="26"/>
        <v>Oxford Hip Score (OHS)</v>
      </c>
      <c r="F242" s="7" t="s">
        <v>17</v>
      </c>
      <c r="G242" s="223" t="s">
        <v>142</v>
      </c>
      <c r="H242" s="223" t="s">
        <v>9</v>
      </c>
      <c r="I242" s="8">
        <f>512+444-37</f>
        <v>919</v>
      </c>
      <c r="J242" s="2" t="str">
        <f t="shared" si="28"/>
        <v>OLS</v>
      </c>
      <c r="K242" s="59" t="s">
        <v>28</v>
      </c>
      <c r="L242" s="59"/>
      <c r="M242" s="59"/>
      <c r="N242" s="81"/>
      <c r="O242" s="81"/>
      <c r="P242" s="81"/>
      <c r="Q242" s="81"/>
      <c r="R242" s="81"/>
      <c r="S242" s="40"/>
      <c r="T242" s="40"/>
      <c r="U242" s="81"/>
      <c r="V242" s="17"/>
    </row>
    <row r="243" spans="1:22" ht="104.1" customHeight="1" thickBot="1" x14ac:dyDescent="0.25">
      <c r="A243" s="149"/>
      <c r="B243" s="105" t="s">
        <v>566</v>
      </c>
      <c r="C243" s="255" t="s">
        <v>567</v>
      </c>
      <c r="D243" s="209" t="s">
        <v>148</v>
      </c>
      <c r="E243" s="237" t="str">
        <f t="shared" si="26"/>
        <v>Health Assessment Questionnaire (HAQ)</v>
      </c>
      <c r="F243" s="256" t="s">
        <v>17</v>
      </c>
      <c r="G243" s="256" t="s">
        <v>24</v>
      </c>
      <c r="H243" s="256" t="s">
        <v>9</v>
      </c>
      <c r="I243" s="104">
        <v>307</v>
      </c>
      <c r="J243" s="2" t="str">
        <f t="shared" si="28"/>
        <v>Not stated in Tanno paper</v>
      </c>
      <c r="K243" s="59"/>
      <c r="L243" s="59"/>
      <c r="M243" s="59"/>
      <c r="N243" s="81"/>
      <c r="O243" s="81"/>
      <c r="P243" s="81"/>
      <c r="Q243" s="81"/>
      <c r="R243" s="95" t="s">
        <v>568</v>
      </c>
      <c r="S243" s="40"/>
      <c r="T243" s="261"/>
      <c r="U243" s="264" t="s">
        <v>552</v>
      </c>
      <c r="V243" s="275" t="s">
        <v>559</v>
      </c>
    </row>
    <row r="244" spans="1:22" ht="51.95" customHeight="1" thickBot="1" x14ac:dyDescent="0.25">
      <c r="A244" s="149"/>
      <c r="B244" s="416" t="s">
        <v>839</v>
      </c>
      <c r="C244" s="286" t="s">
        <v>767</v>
      </c>
      <c r="D244" s="209" t="s">
        <v>840</v>
      </c>
      <c r="E244" s="289" t="str">
        <f t="shared" si="26"/>
        <v xml:space="preserve">Pruritus visual analog scale (pruritus‐VAS) </v>
      </c>
      <c r="F244" s="27" t="s">
        <v>17</v>
      </c>
      <c r="G244" s="289" t="s">
        <v>841</v>
      </c>
      <c r="H244" s="289" t="s">
        <v>12</v>
      </c>
      <c r="I244" s="43">
        <v>804</v>
      </c>
      <c r="J244" s="2" t="str">
        <f t="shared" si="28"/>
        <v>Multilevel model</v>
      </c>
      <c r="K244" s="59"/>
      <c r="L244" s="59"/>
      <c r="M244" s="59"/>
      <c r="N244" s="81"/>
      <c r="O244" s="81"/>
      <c r="P244" s="81"/>
      <c r="Q244" s="81"/>
      <c r="R244" s="95" t="s">
        <v>842</v>
      </c>
      <c r="S244" s="40"/>
      <c r="T244" s="283"/>
      <c r="U244" s="291"/>
      <c r="V244" s="17"/>
    </row>
    <row r="245" spans="1:22" ht="26.1" customHeight="1" thickBot="1" x14ac:dyDescent="0.25">
      <c r="B245" s="489" t="s">
        <v>287</v>
      </c>
      <c r="C245" s="54" t="s">
        <v>125</v>
      </c>
      <c r="D245" s="55" t="s">
        <v>184</v>
      </c>
      <c r="E245" s="475" t="str">
        <f t="shared" si="26"/>
        <v>Patient Assessment of Constipation quality of life (PAC-QOL) and symptom (PAC-SYM) scores</v>
      </c>
      <c r="F245" s="273" t="s">
        <v>17</v>
      </c>
      <c r="G245" s="273" t="s">
        <v>185</v>
      </c>
      <c r="H245" s="273" t="s">
        <v>6</v>
      </c>
      <c r="I245" s="13">
        <v>5488</v>
      </c>
      <c r="J245" s="463" t="str">
        <f t="shared" si="28"/>
        <v>GLS</v>
      </c>
      <c r="K245" s="59"/>
      <c r="L245" s="59"/>
      <c r="M245" s="59"/>
      <c r="N245" s="81"/>
      <c r="O245" s="81"/>
      <c r="P245" s="81"/>
      <c r="Q245" s="81"/>
      <c r="R245" s="82" t="s">
        <v>186</v>
      </c>
      <c r="S245" s="40"/>
      <c r="T245" s="36"/>
      <c r="U245" s="499" t="s">
        <v>620</v>
      </c>
      <c r="V245" s="489" t="s">
        <v>621</v>
      </c>
    </row>
    <row r="246" spans="1:22" ht="26.1" customHeight="1" thickBot="1" x14ac:dyDescent="0.25">
      <c r="B246" s="512"/>
      <c r="C246" s="68" t="s">
        <v>125</v>
      </c>
      <c r="D246" s="245" t="s">
        <v>184</v>
      </c>
      <c r="E246" s="477"/>
      <c r="F246" s="224" t="s">
        <v>18</v>
      </c>
      <c r="G246" s="228" t="s">
        <v>185</v>
      </c>
      <c r="H246" s="228" t="s">
        <v>6</v>
      </c>
      <c r="I246" s="197">
        <v>5488</v>
      </c>
      <c r="J246" s="458" t="str">
        <f t="shared" si="28"/>
        <v>GLS</v>
      </c>
      <c r="K246" s="59"/>
      <c r="L246" s="59"/>
      <c r="M246" s="59"/>
      <c r="N246" s="81"/>
      <c r="O246" s="81"/>
      <c r="P246" s="81"/>
      <c r="Q246" s="81"/>
      <c r="R246" s="82" t="s">
        <v>186</v>
      </c>
      <c r="S246" s="40"/>
      <c r="T246" s="263"/>
      <c r="U246" s="500"/>
      <c r="V246" s="498"/>
    </row>
    <row r="247" spans="1:22" ht="39" customHeight="1" thickBot="1" x14ac:dyDescent="0.25">
      <c r="B247" s="153" t="s">
        <v>900</v>
      </c>
      <c r="C247" s="58" t="s">
        <v>743</v>
      </c>
      <c r="D247" s="210" t="s">
        <v>148</v>
      </c>
      <c r="E247" s="376" t="str">
        <f t="shared" ref="E247:E287" si="29">D247</f>
        <v>Health Assessment Questionnaire (HAQ)</v>
      </c>
      <c r="F247" s="331" t="s">
        <v>67</v>
      </c>
      <c r="G247" s="157" t="s">
        <v>24</v>
      </c>
      <c r="H247" s="7" t="s">
        <v>9</v>
      </c>
      <c r="I247" s="197">
        <v>130</v>
      </c>
      <c r="J247" s="2" t="str">
        <f t="shared" si="28"/>
        <v>response mapping; beta regression</v>
      </c>
      <c r="K247" s="59"/>
      <c r="L247" s="59"/>
      <c r="M247" s="59"/>
      <c r="N247" s="81"/>
      <c r="O247" s="81"/>
      <c r="P247" s="81"/>
      <c r="Q247" s="152" t="s">
        <v>37</v>
      </c>
      <c r="R247" s="152" t="s">
        <v>901</v>
      </c>
      <c r="S247" s="40"/>
      <c r="T247" s="342"/>
      <c r="U247" s="338"/>
      <c r="V247" s="337"/>
    </row>
    <row r="248" spans="1:22" ht="65.099999999999994" customHeight="1" thickBot="1" x14ac:dyDescent="0.25">
      <c r="B248" s="6" t="s">
        <v>288</v>
      </c>
      <c r="C248" s="58" t="s">
        <v>83</v>
      </c>
      <c r="D248" s="151" t="s">
        <v>730</v>
      </c>
      <c r="E248" s="273" t="str">
        <f t="shared" si="29"/>
        <v>25-item National Eye Institute Visual Functioning Questionnaire (NEI-VFQ-25)</v>
      </c>
      <c r="F248" s="7" t="s">
        <v>17</v>
      </c>
      <c r="G248" s="7" t="s">
        <v>84</v>
      </c>
      <c r="H248" s="7" t="s">
        <v>14</v>
      </c>
      <c r="I248" s="8">
        <v>151</v>
      </c>
      <c r="J248" s="2" t="str">
        <f t="shared" si="28"/>
        <v>OLS; CLAD; Tobit</v>
      </c>
      <c r="K248" s="59" t="s">
        <v>28</v>
      </c>
      <c r="L248" s="59"/>
      <c r="M248" s="59"/>
      <c r="N248" s="81"/>
      <c r="O248" s="82" t="s">
        <v>48</v>
      </c>
      <c r="P248" s="82" t="s">
        <v>74</v>
      </c>
      <c r="Q248" s="82"/>
      <c r="R248" s="82"/>
      <c r="S248" s="40"/>
      <c r="T248" s="40"/>
      <c r="U248" s="81"/>
      <c r="V248" s="17"/>
    </row>
    <row r="249" spans="1:22" ht="39" customHeight="1" thickBot="1" x14ac:dyDescent="0.25">
      <c r="B249" s="481" t="s">
        <v>902</v>
      </c>
      <c r="C249" s="377" t="s">
        <v>748</v>
      </c>
      <c r="D249" s="151" t="s">
        <v>903</v>
      </c>
      <c r="E249" s="376" t="str">
        <f t="shared" si="29"/>
        <v>Clinical Outcomes in Routine Evaluation - Outcome Measure (CORE-OM)</v>
      </c>
      <c r="F249" s="376" t="s">
        <v>67</v>
      </c>
      <c r="G249" s="386" t="s">
        <v>906</v>
      </c>
      <c r="H249" s="376" t="s">
        <v>8</v>
      </c>
      <c r="I249" s="13">
        <v>83</v>
      </c>
      <c r="J249" s="478" t="str">
        <f t="shared" si="28"/>
        <v>OLS; Tobit; cluster regression and multi-level mixed effects</v>
      </c>
      <c r="K249" s="151" t="s">
        <v>28</v>
      </c>
      <c r="L249" s="59"/>
      <c r="M249" s="59"/>
      <c r="N249" s="81"/>
      <c r="O249" s="82"/>
      <c r="P249" s="152" t="s">
        <v>74</v>
      </c>
      <c r="Q249" s="82"/>
      <c r="R249" s="152" t="s">
        <v>907</v>
      </c>
      <c r="S249" s="40"/>
      <c r="T249" s="40"/>
      <c r="U249" s="81"/>
      <c r="V249" s="493"/>
    </row>
    <row r="250" spans="1:22" ht="39" customHeight="1" thickBot="1" x14ac:dyDescent="0.25">
      <c r="B250" s="482"/>
      <c r="C250" s="377" t="s">
        <v>748</v>
      </c>
      <c r="D250" s="151" t="s">
        <v>903</v>
      </c>
      <c r="E250" s="375" t="str">
        <f t="shared" si="29"/>
        <v>Clinical Outcomes in Routine Evaluation - Outcome Measure (CORE-OM)</v>
      </c>
      <c r="F250" s="375" t="s">
        <v>785</v>
      </c>
      <c r="G250" s="212" t="s">
        <v>906</v>
      </c>
      <c r="H250" s="375" t="s">
        <v>8</v>
      </c>
      <c r="I250" s="14">
        <v>83</v>
      </c>
      <c r="J250" s="479"/>
      <c r="K250" s="151" t="s">
        <v>28</v>
      </c>
      <c r="L250" s="59"/>
      <c r="M250" s="59"/>
      <c r="N250" s="81"/>
      <c r="O250" s="82"/>
      <c r="P250" s="152" t="s">
        <v>74</v>
      </c>
      <c r="Q250" s="82"/>
      <c r="R250" s="152" t="s">
        <v>907</v>
      </c>
      <c r="S250" s="40"/>
      <c r="T250" s="40"/>
      <c r="U250" s="81"/>
      <c r="V250" s="497"/>
    </row>
    <row r="251" spans="1:22" ht="39" customHeight="1" thickBot="1" x14ac:dyDescent="0.25">
      <c r="B251" s="482"/>
      <c r="C251" s="377" t="s">
        <v>748</v>
      </c>
      <c r="D251" s="151" t="s">
        <v>904</v>
      </c>
      <c r="E251" s="375" t="str">
        <f t="shared" si="29"/>
        <v>Leeds Dependence Questionnaire (LDQ)</v>
      </c>
      <c r="F251" s="375" t="s">
        <v>67</v>
      </c>
      <c r="G251" s="212" t="s">
        <v>906</v>
      </c>
      <c r="H251" s="375" t="s">
        <v>8</v>
      </c>
      <c r="I251" s="14">
        <v>83</v>
      </c>
      <c r="J251" s="479"/>
      <c r="K251" s="151" t="s">
        <v>28</v>
      </c>
      <c r="L251" s="59"/>
      <c r="M251" s="59"/>
      <c r="N251" s="81"/>
      <c r="O251" s="82"/>
      <c r="P251" s="152" t="s">
        <v>74</v>
      </c>
      <c r="Q251" s="82"/>
      <c r="R251" s="152" t="s">
        <v>907</v>
      </c>
      <c r="S251" s="40"/>
      <c r="T251" s="40"/>
      <c r="U251" s="81"/>
      <c r="V251" s="497"/>
    </row>
    <row r="252" spans="1:22" ht="39" customHeight="1" thickBot="1" x14ac:dyDescent="0.25">
      <c r="B252" s="482"/>
      <c r="C252" s="377" t="s">
        <v>748</v>
      </c>
      <c r="D252" s="151" t="s">
        <v>904</v>
      </c>
      <c r="E252" s="375" t="str">
        <f t="shared" si="29"/>
        <v>Leeds Dependence Questionnaire (LDQ)</v>
      </c>
      <c r="F252" s="375" t="s">
        <v>785</v>
      </c>
      <c r="G252" s="212" t="s">
        <v>906</v>
      </c>
      <c r="H252" s="375" t="s">
        <v>8</v>
      </c>
      <c r="I252" s="14">
        <v>83</v>
      </c>
      <c r="J252" s="479"/>
      <c r="K252" s="151" t="s">
        <v>28</v>
      </c>
      <c r="L252" s="59"/>
      <c r="M252" s="59"/>
      <c r="N252" s="81"/>
      <c r="O252" s="82"/>
      <c r="P252" s="152" t="s">
        <v>74</v>
      </c>
      <c r="Q252" s="82"/>
      <c r="R252" s="152" t="s">
        <v>907</v>
      </c>
      <c r="S252" s="40"/>
      <c r="T252" s="40"/>
      <c r="U252" s="81"/>
      <c r="V252" s="497"/>
    </row>
    <row r="253" spans="1:22" ht="39" customHeight="1" thickBot="1" x14ac:dyDescent="0.25">
      <c r="B253" s="482"/>
      <c r="C253" s="377" t="s">
        <v>748</v>
      </c>
      <c r="D253" s="151" t="s">
        <v>905</v>
      </c>
      <c r="E253" s="375" t="str">
        <f t="shared" si="29"/>
        <v>Treatment Outcomes Profile (TOP)</v>
      </c>
      <c r="F253" s="375" t="s">
        <v>67</v>
      </c>
      <c r="G253" s="212" t="s">
        <v>906</v>
      </c>
      <c r="H253" s="375" t="s">
        <v>8</v>
      </c>
      <c r="I253" s="14">
        <v>83</v>
      </c>
      <c r="J253" s="479"/>
      <c r="K253" s="151" t="s">
        <v>28</v>
      </c>
      <c r="L253" s="59"/>
      <c r="M253" s="59"/>
      <c r="N253" s="81"/>
      <c r="O253" s="82"/>
      <c r="P253" s="152" t="s">
        <v>74</v>
      </c>
      <c r="Q253" s="82"/>
      <c r="R253" s="152" t="s">
        <v>907</v>
      </c>
      <c r="S253" s="40"/>
      <c r="T253" s="40"/>
      <c r="U253" s="81"/>
      <c r="V253" s="497"/>
    </row>
    <row r="254" spans="1:22" ht="39" customHeight="1" thickBot="1" x14ac:dyDescent="0.25">
      <c r="B254" s="483"/>
      <c r="C254" s="377" t="s">
        <v>748</v>
      </c>
      <c r="D254" s="151" t="s">
        <v>905</v>
      </c>
      <c r="E254" s="20" t="str">
        <f t="shared" si="29"/>
        <v>Treatment Outcomes Profile (TOP)</v>
      </c>
      <c r="F254" s="370" t="s">
        <v>785</v>
      </c>
      <c r="G254" s="395" t="s">
        <v>906</v>
      </c>
      <c r="H254" s="370" t="s">
        <v>8</v>
      </c>
      <c r="I254" s="197">
        <v>83</v>
      </c>
      <c r="J254" s="480"/>
      <c r="K254" s="151" t="s">
        <v>28</v>
      </c>
      <c r="L254" s="59"/>
      <c r="M254" s="59"/>
      <c r="N254" s="81"/>
      <c r="O254" s="82"/>
      <c r="P254" s="152" t="s">
        <v>74</v>
      </c>
      <c r="Q254" s="82"/>
      <c r="R254" s="152" t="s">
        <v>907</v>
      </c>
      <c r="S254" s="40"/>
      <c r="T254" s="40"/>
      <c r="U254" s="81"/>
      <c r="V254" s="494"/>
    </row>
    <row r="255" spans="1:22" ht="39" customHeight="1" thickBot="1" x14ac:dyDescent="0.25">
      <c r="B255" s="12" t="s">
        <v>343</v>
      </c>
      <c r="C255" s="58" t="s">
        <v>344</v>
      </c>
      <c r="D255" s="59" t="s">
        <v>141</v>
      </c>
      <c r="E255" s="273" t="str">
        <f t="shared" si="29"/>
        <v>Oxford Hip Score (OHS)</v>
      </c>
      <c r="F255" s="7" t="s">
        <v>17</v>
      </c>
      <c r="G255" s="7" t="s">
        <v>142</v>
      </c>
      <c r="H255" s="7" t="s">
        <v>9</v>
      </c>
      <c r="I255" s="8">
        <v>3518</v>
      </c>
      <c r="J255" s="2" t="str">
        <f t="shared" si="28"/>
        <v>OLS; 2-part; Response mapping</v>
      </c>
      <c r="K255" s="59" t="s">
        <v>28</v>
      </c>
      <c r="L255" s="59"/>
      <c r="M255" s="59"/>
      <c r="N255" s="82" t="s">
        <v>35</v>
      </c>
      <c r="O255" s="81"/>
      <c r="P255" s="81"/>
      <c r="Q255" s="82" t="s">
        <v>160</v>
      </c>
      <c r="R255" s="81"/>
      <c r="S255" s="40" t="s">
        <v>165</v>
      </c>
      <c r="T255" s="40" t="s">
        <v>197</v>
      </c>
      <c r="U255" s="81" t="s">
        <v>197</v>
      </c>
      <c r="V255" s="12" t="s">
        <v>319</v>
      </c>
    </row>
    <row r="256" spans="1:22" ht="51.95" customHeight="1" thickBot="1" x14ac:dyDescent="0.25">
      <c r="B256" s="12" t="s">
        <v>289</v>
      </c>
      <c r="C256" s="58" t="s">
        <v>126</v>
      </c>
      <c r="D256" s="59" t="s">
        <v>144</v>
      </c>
      <c r="E256" s="273" t="str">
        <f t="shared" si="29"/>
        <v>Physician-rated ulcerative colitis disease activity index (UCDAI)</v>
      </c>
      <c r="F256" s="7" t="s">
        <v>17</v>
      </c>
      <c r="G256" s="7" t="s">
        <v>143</v>
      </c>
      <c r="H256" s="7" t="s">
        <v>6</v>
      </c>
      <c r="I256" s="8">
        <v>326</v>
      </c>
      <c r="J256" s="2" t="str">
        <f t="shared" si="28"/>
        <v>Response mapping</v>
      </c>
      <c r="K256" s="59"/>
      <c r="L256" s="59"/>
      <c r="M256" s="59"/>
      <c r="N256" s="81"/>
      <c r="O256" s="81"/>
      <c r="P256" s="81"/>
      <c r="Q256" s="82" t="s">
        <v>160</v>
      </c>
      <c r="R256" s="81"/>
      <c r="S256" s="18" t="s">
        <v>145</v>
      </c>
      <c r="T256" s="40"/>
      <c r="U256" s="81"/>
      <c r="V256" s="17"/>
    </row>
    <row r="257" spans="1:22" ht="26.1" customHeight="1" thickBot="1" x14ac:dyDescent="0.25">
      <c r="B257" s="489" t="s">
        <v>461</v>
      </c>
      <c r="C257" s="58" t="s">
        <v>631</v>
      </c>
      <c r="D257" s="151" t="s">
        <v>462</v>
      </c>
      <c r="E257" s="409" t="str">
        <f t="shared" si="29"/>
        <v>EORTC QLQ-C30 and QLQ-MY20</v>
      </c>
      <c r="F257" s="451" t="s">
        <v>17</v>
      </c>
      <c r="G257" s="451" t="s">
        <v>437</v>
      </c>
      <c r="H257" s="451" t="s">
        <v>3</v>
      </c>
      <c r="I257" s="422">
        <v>154</v>
      </c>
      <c r="J257" s="463" t="str">
        <f t="shared" si="28"/>
        <v>OLS</v>
      </c>
      <c r="K257" s="69" t="s">
        <v>28</v>
      </c>
      <c r="L257" s="59"/>
      <c r="M257" s="59"/>
      <c r="N257" s="81"/>
      <c r="O257" s="81"/>
      <c r="P257" s="81"/>
      <c r="Q257" s="82"/>
      <c r="R257" s="81"/>
      <c r="S257" s="18"/>
      <c r="T257" s="40" t="s">
        <v>598</v>
      </c>
      <c r="U257" s="152" t="s">
        <v>772</v>
      </c>
      <c r="V257" s="487" t="s">
        <v>689</v>
      </c>
    </row>
    <row r="258" spans="1:22" ht="26.1" customHeight="1" thickBot="1" x14ac:dyDescent="0.25">
      <c r="B258" s="503"/>
      <c r="C258" s="58" t="s">
        <v>631</v>
      </c>
      <c r="D258" s="59" t="s">
        <v>599</v>
      </c>
      <c r="E258" s="20" t="str">
        <f t="shared" ref="E258" si="30">D258</f>
        <v>EORTC QLQ-C30</v>
      </c>
      <c r="F258" s="450" t="s">
        <v>17</v>
      </c>
      <c r="G258" s="450" t="s">
        <v>437</v>
      </c>
      <c r="H258" s="450" t="s">
        <v>3</v>
      </c>
      <c r="I258" s="444">
        <v>154</v>
      </c>
      <c r="J258" s="458" t="str">
        <f t="shared" si="28"/>
        <v>OLS</v>
      </c>
      <c r="K258" s="69" t="s">
        <v>28</v>
      </c>
      <c r="L258" s="59"/>
      <c r="M258" s="59"/>
      <c r="N258" s="81"/>
      <c r="O258" s="81"/>
      <c r="P258" s="81"/>
      <c r="Q258" s="82"/>
      <c r="R258" s="81"/>
      <c r="S258" s="18"/>
      <c r="T258" s="40"/>
      <c r="U258" s="152"/>
      <c r="V258" s="488"/>
    </row>
    <row r="259" spans="1:22" ht="65.099999999999994" customHeight="1" thickBot="1" x14ac:dyDescent="0.25">
      <c r="B259" s="6" t="s">
        <v>290</v>
      </c>
      <c r="C259" s="58" t="s">
        <v>81</v>
      </c>
      <c r="D259" s="59" t="s">
        <v>82</v>
      </c>
      <c r="E259" s="273" t="str">
        <f t="shared" si="29"/>
        <v>Patient-reported outcomes measurement information system (PROMIS)</v>
      </c>
      <c r="F259" s="7" t="s">
        <v>17</v>
      </c>
      <c r="G259" s="7" t="s">
        <v>137</v>
      </c>
      <c r="H259" s="7" t="s">
        <v>69</v>
      </c>
      <c r="I259" s="8">
        <v>6973</v>
      </c>
      <c r="J259" s="2" t="str">
        <f t="shared" si="28"/>
        <v>OLS</v>
      </c>
      <c r="K259" s="59" t="s">
        <v>28</v>
      </c>
      <c r="L259" s="59"/>
      <c r="M259" s="59"/>
      <c r="N259" s="81"/>
      <c r="O259" s="81"/>
      <c r="P259" s="81"/>
      <c r="Q259" s="82"/>
      <c r="R259" s="81"/>
      <c r="S259" s="40"/>
      <c r="T259" s="40"/>
      <c r="U259" s="81"/>
      <c r="V259" s="153" t="s">
        <v>830</v>
      </c>
    </row>
    <row r="260" spans="1:22" ht="12.95" customHeight="1" thickBot="1" x14ac:dyDescent="0.25">
      <c r="A260" s="149"/>
      <c r="B260" s="481" t="s">
        <v>683</v>
      </c>
      <c r="C260" s="58" t="s">
        <v>584</v>
      </c>
      <c r="D260" s="59" t="s">
        <v>1</v>
      </c>
      <c r="E260" s="223" t="str">
        <f t="shared" si="29"/>
        <v>HUI3</v>
      </c>
      <c r="F260" s="223" t="s">
        <v>67</v>
      </c>
      <c r="G260" s="475" t="s">
        <v>357</v>
      </c>
      <c r="H260" s="223" t="s">
        <v>69</v>
      </c>
      <c r="I260" s="104">
        <v>6415</v>
      </c>
      <c r="J260" s="478" t="str">
        <f t="shared" si="28"/>
        <v>OLS; GLM; CLAD; geometric mean squares (GMS); MM-estimator</v>
      </c>
      <c r="K260" s="69" t="s">
        <v>28</v>
      </c>
      <c r="L260" s="69" t="s">
        <v>36</v>
      </c>
      <c r="M260" s="59"/>
      <c r="N260" s="81"/>
      <c r="O260" s="95" t="s">
        <v>48</v>
      </c>
      <c r="P260" s="81"/>
      <c r="Q260" s="82"/>
      <c r="R260" s="82" t="s">
        <v>543</v>
      </c>
      <c r="S260" s="40"/>
      <c r="T260" s="40"/>
      <c r="U260" s="81"/>
      <c r="V260" s="489" t="s">
        <v>622</v>
      </c>
    </row>
    <row r="261" spans="1:22" ht="12.95" customHeight="1" thickBot="1" x14ac:dyDescent="0.25">
      <c r="B261" s="492"/>
      <c r="C261" s="58" t="s">
        <v>584</v>
      </c>
      <c r="D261" s="59" t="s">
        <v>18</v>
      </c>
      <c r="E261" s="270" t="str">
        <f t="shared" si="29"/>
        <v>SF-6D</v>
      </c>
      <c r="F261" s="270" t="s">
        <v>67</v>
      </c>
      <c r="G261" s="476"/>
      <c r="H261" s="270" t="s">
        <v>69</v>
      </c>
      <c r="I261" s="14">
        <v>6415</v>
      </c>
      <c r="J261" s="479"/>
      <c r="K261" s="69" t="s">
        <v>28</v>
      </c>
      <c r="L261" s="69" t="s">
        <v>36</v>
      </c>
      <c r="M261" s="59"/>
      <c r="N261" s="81"/>
      <c r="O261" s="95" t="s">
        <v>48</v>
      </c>
      <c r="P261" s="81"/>
      <c r="Q261" s="82"/>
      <c r="R261" s="82" t="s">
        <v>543</v>
      </c>
      <c r="S261" s="40"/>
      <c r="T261" s="40"/>
      <c r="U261" s="81"/>
      <c r="V261" s="512"/>
    </row>
    <row r="262" spans="1:22" ht="12.95" customHeight="1" thickBot="1" x14ac:dyDescent="0.25">
      <c r="B262" s="492"/>
      <c r="C262" s="58" t="s">
        <v>584</v>
      </c>
      <c r="D262" s="59" t="s">
        <v>87</v>
      </c>
      <c r="E262" s="270" t="str">
        <f t="shared" si="29"/>
        <v>15D</v>
      </c>
      <c r="F262" s="270" t="s">
        <v>67</v>
      </c>
      <c r="G262" s="476"/>
      <c r="H262" s="270" t="s">
        <v>69</v>
      </c>
      <c r="I262" s="14">
        <v>6415</v>
      </c>
      <c r="J262" s="479"/>
      <c r="K262" s="69" t="s">
        <v>28</v>
      </c>
      <c r="L262" s="69" t="s">
        <v>36</v>
      </c>
      <c r="M262" s="59"/>
      <c r="N262" s="81"/>
      <c r="O262" s="95" t="s">
        <v>48</v>
      </c>
      <c r="P262" s="81"/>
      <c r="Q262" s="82"/>
      <c r="R262" s="82" t="s">
        <v>543</v>
      </c>
      <c r="S262" s="40"/>
      <c r="T262" s="40"/>
      <c r="U262" s="81"/>
      <c r="V262" s="512"/>
    </row>
    <row r="263" spans="1:22" ht="12.95" customHeight="1" thickBot="1" x14ac:dyDescent="0.25">
      <c r="B263" s="492"/>
      <c r="C263" s="58" t="s">
        <v>584</v>
      </c>
      <c r="D263" s="59" t="s">
        <v>354</v>
      </c>
      <c r="E263" s="270" t="str">
        <f t="shared" si="29"/>
        <v>QWB</v>
      </c>
      <c r="F263" s="270" t="s">
        <v>67</v>
      </c>
      <c r="G263" s="476"/>
      <c r="H263" s="270" t="s">
        <v>69</v>
      </c>
      <c r="I263" s="30">
        <v>4461</v>
      </c>
      <c r="J263" s="479"/>
      <c r="K263" s="69" t="s">
        <v>28</v>
      </c>
      <c r="L263" s="69" t="s">
        <v>36</v>
      </c>
      <c r="M263" s="59"/>
      <c r="N263" s="81"/>
      <c r="O263" s="95" t="s">
        <v>48</v>
      </c>
      <c r="P263" s="81"/>
      <c r="Q263" s="82"/>
      <c r="R263" s="82" t="s">
        <v>543</v>
      </c>
      <c r="S263" s="40"/>
      <c r="T263" s="40"/>
      <c r="U263" s="81"/>
      <c r="V263" s="512"/>
    </row>
    <row r="264" spans="1:22" ht="12.95" customHeight="1" thickBot="1" x14ac:dyDescent="0.25">
      <c r="B264" s="492"/>
      <c r="C264" s="58" t="s">
        <v>584</v>
      </c>
      <c r="D264" s="59" t="s">
        <v>355</v>
      </c>
      <c r="E264" s="270" t="str">
        <f t="shared" si="29"/>
        <v>AQoL-4D</v>
      </c>
      <c r="F264" s="270" t="s">
        <v>67</v>
      </c>
      <c r="G264" s="476"/>
      <c r="H264" s="270" t="s">
        <v>69</v>
      </c>
      <c r="I264" s="14" t="s">
        <v>358</v>
      </c>
      <c r="J264" s="479"/>
      <c r="K264" s="69" t="s">
        <v>28</v>
      </c>
      <c r="L264" s="69" t="s">
        <v>36</v>
      </c>
      <c r="M264" s="59"/>
      <c r="N264" s="81"/>
      <c r="O264" s="95" t="s">
        <v>48</v>
      </c>
      <c r="P264" s="81"/>
      <c r="Q264" s="82"/>
      <c r="R264" s="82" t="s">
        <v>543</v>
      </c>
      <c r="S264" s="40"/>
      <c r="T264" s="40"/>
      <c r="U264" s="81"/>
      <c r="V264" s="512"/>
    </row>
    <row r="265" spans="1:22" ht="12.95" customHeight="1" thickBot="1" x14ac:dyDescent="0.25">
      <c r="B265" s="492"/>
      <c r="C265" s="58" t="s">
        <v>584</v>
      </c>
      <c r="D265" s="59" t="s">
        <v>356</v>
      </c>
      <c r="E265" s="270" t="str">
        <f t="shared" si="29"/>
        <v>AQoL-8D</v>
      </c>
      <c r="F265" s="270" t="s">
        <v>67</v>
      </c>
      <c r="G265" s="476"/>
      <c r="H265" s="270" t="s">
        <v>69</v>
      </c>
      <c r="I265" s="14">
        <v>6415</v>
      </c>
      <c r="J265" s="479"/>
      <c r="K265" s="69" t="s">
        <v>28</v>
      </c>
      <c r="L265" s="69" t="s">
        <v>36</v>
      </c>
      <c r="M265" s="59"/>
      <c r="N265" s="81"/>
      <c r="O265" s="95" t="s">
        <v>48</v>
      </c>
      <c r="P265" s="81"/>
      <c r="Q265" s="82"/>
      <c r="R265" s="82" t="s">
        <v>543</v>
      </c>
      <c r="S265" s="40"/>
      <c r="T265" s="40"/>
      <c r="U265" s="81"/>
      <c r="V265" s="512"/>
    </row>
    <row r="266" spans="1:22" ht="12.95" customHeight="1" thickBot="1" x14ac:dyDescent="0.25">
      <c r="B266" s="492"/>
      <c r="C266" s="58" t="s">
        <v>584</v>
      </c>
      <c r="D266" s="59" t="s">
        <v>359</v>
      </c>
      <c r="E266" s="270" t="str">
        <f t="shared" si="29"/>
        <v>Personal Wellbeing Index (PWI)</v>
      </c>
      <c r="F266" s="270" t="s">
        <v>67</v>
      </c>
      <c r="G266" s="476"/>
      <c r="H266" s="270" t="s">
        <v>69</v>
      </c>
      <c r="I266" s="14" t="s">
        <v>358</v>
      </c>
      <c r="J266" s="479"/>
      <c r="K266" s="69" t="s">
        <v>28</v>
      </c>
      <c r="L266" s="69" t="s">
        <v>36</v>
      </c>
      <c r="M266" s="59"/>
      <c r="N266" s="81"/>
      <c r="O266" s="95" t="s">
        <v>48</v>
      </c>
      <c r="P266" s="81"/>
      <c r="Q266" s="82"/>
      <c r="R266" s="82" t="s">
        <v>543</v>
      </c>
      <c r="S266" s="40"/>
      <c r="T266" s="40"/>
      <c r="U266" s="81"/>
      <c r="V266" s="512"/>
    </row>
    <row r="267" spans="1:22" ht="12.95" customHeight="1" thickBot="1" x14ac:dyDescent="0.25">
      <c r="B267" s="492"/>
      <c r="C267" s="58" t="s">
        <v>584</v>
      </c>
      <c r="D267" s="59" t="s">
        <v>360</v>
      </c>
      <c r="E267" s="270" t="str">
        <f t="shared" si="29"/>
        <v>Satisfaction with Life Survey (SWLS)</v>
      </c>
      <c r="F267" s="270" t="s">
        <v>67</v>
      </c>
      <c r="G267" s="476"/>
      <c r="H267" s="270" t="s">
        <v>69</v>
      </c>
      <c r="I267" s="14" t="s">
        <v>358</v>
      </c>
      <c r="J267" s="479"/>
      <c r="K267" s="69" t="s">
        <v>28</v>
      </c>
      <c r="L267" s="69" t="s">
        <v>36</v>
      </c>
      <c r="M267" s="59"/>
      <c r="N267" s="81"/>
      <c r="O267" s="95" t="s">
        <v>48</v>
      </c>
      <c r="P267" s="81"/>
      <c r="Q267" s="82"/>
      <c r="R267" s="82" t="s">
        <v>543</v>
      </c>
      <c r="S267" s="40"/>
      <c r="T267" s="40"/>
      <c r="U267" s="81"/>
      <c r="V267" s="512"/>
    </row>
    <row r="268" spans="1:22" ht="12.95" customHeight="1" thickBot="1" x14ac:dyDescent="0.25">
      <c r="B268" s="492"/>
      <c r="C268" s="58" t="s">
        <v>584</v>
      </c>
      <c r="D268" s="59" t="s">
        <v>67</v>
      </c>
      <c r="E268" s="270" t="s">
        <v>67</v>
      </c>
      <c r="F268" s="270" t="s">
        <v>1</v>
      </c>
      <c r="G268" s="476"/>
      <c r="H268" s="270" t="s">
        <v>69</v>
      </c>
      <c r="I268" s="14">
        <v>6415</v>
      </c>
      <c r="J268" s="479"/>
      <c r="K268" s="69" t="s">
        <v>28</v>
      </c>
      <c r="L268" s="69" t="s">
        <v>36</v>
      </c>
      <c r="M268" s="59"/>
      <c r="N268" s="81"/>
      <c r="O268" s="95" t="s">
        <v>48</v>
      </c>
      <c r="P268" s="81"/>
      <c r="Q268" s="82"/>
      <c r="R268" s="82" t="s">
        <v>543</v>
      </c>
      <c r="S268" s="40"/>
      <c r="T268" s="40"/>
      <c r="U268" s="81"/>
      <c r="V268" s="512"/>
    </row>
    <row r="269" spans="1:22" ht="12.95" customHeight="1" thickBot="1" x14ac:dyDescent="0.25">
      <c r="B269" s="492"/>
      <c r="C269" s="58" t="s">
        <v>584</v>
      </c>
      <c r="D269" s="59" t="s">
        <v>18</v>
      </c>
      <c r="E269" s="270" t="str">
        <f t="shared" si="29"/>
        <v>SF-6D</v>
      </c>
      <c r="F269" s="270" t="s">
        <v>1</v>
      </c>
      <c r="G269" s="476"/>
      <c r="H269" s="270" t="s">
        <v>69</v>
      </c>
      <c r="I269" s="14">
        <v>6415</v>
      </c>
      <c r="J269" s="479"/>
      <c r="K269" s="69" t="s">
        <v>28</v>
      </c>
      <c r="L269" s="69" t="s">
        <v>36</v>
      </c>
      <c r="M269" s="59"/>
      <c r="N269" s="81"/>
      <c r="O269" s="95" t="s">
        <v>48</v>
      </c>
      <c r="P269" s="81"/>
      <c r="Q269" s="82"/>
      <c r="R269" s="82" t="s">
        <v>543</v>
      </c>
      <c r="S269" s="40"/>
      <c r="T269" s="40"/>
      <c r="U269" s="81"/>
      <c r="V269" s="512"/>
    </row>
    <row r="270" spans="1:22" ht="12.95" customHeight="1" thickBot="1" x14ac:dyDescent="0.25">
      <c r="B270" s="492"/>
      <c r="C270" s="58" t="s">
        <v>584</v>
      </c>
      <c r="D270" s="59" t="s">
        <v>87</v>
      </c>
      <c r="E270" s="270" t="str">
        <f t="shared" si="29"/>
        <v>15D</v>
      </c>
      <c r="F270" s="270" t="s">
        <v>1</v>
      </c>
      <c r="G270" s="476"/>
      <c r="H270" s="270" t="s">
        <v>69</v>
      </c>
      <c r="I270" s="14">
        <v>6415</v>
      </c>
      <c r="J270" s="479"/>
      <c r="K270" s="69" t="s">
        <v>28</v>
      </c>
      <c r="L270" s="69" t="s">
        <v>36</v>
      </c>
      <c r="M270" s="59"/>
      <c r="N270" s="81"/>
      <c r="O270" s="95" t="s">
        <v>48</v>
      </c>
      <c r="P270" s="81"/>
      <c r="Q270" s="82"/>
      <c r="R270" s="82" t="s">
        <v>543</v>
      </c>
      <c r="S270" s="40"/>
      <c r="T270" s="40"/>
      <c r="U270" s="81"/>
      <c r="V270" s="512"/>
    </row>
    <row r="271" spans="1:22" ht="12.95" customHeight="1" thickBot="1" x14ac:dyDescent="0.25">
      <c r="B271" s="492"/>
      <c r="C271" s="58" t="s">
        <v>584</v>
      </c>
      <c r="D271" s="59" t="s">
        <v>354</v>
      </c>
      <c r="E271" s="270" t="str">
        <f t="shared" si="29"/>
        <v>QWB</v>
      </c>
      <c r="F271" s="270" t="s">
        <v>1</v>
      </c>
      <c r="G271" s="476"/>
      <c r="H271" s="270" t="s">
        <v>69</v>
      </c>
      <c r="I271" s="30">
        <v>4461</v>
      </c>
      <c r="J271" s="479"/>
      <c r="K271" s="69" t="s">
        <v>28</v>
      </c>
      <c r="L271" s="69" t="s">
        <v>36</v>
      </c>
      <c r="M271" s="59"/>
      <c r="N271" s="81"/>
      <c r="O271" s="95" t="s">
        <v>48</v>
      </c>
      <c r="P271" s="81"/>
      <c r="Q271" s="82"/>
      <c r="R271" s="82" t="s">
        <v>543</v>
      </c>
      <c r="S271" s="40"/>
      <c r="T271" s="40"/>
      <c r="U271" s="81"/>
      <c r="V271" s="512"/>
    </row>
    <row r="272" spans="1:22" ht="12.95" customHeight="1" thickBot="1" x14ac:dyDescent="0.25">
      <c r="B272" s="492"/>
      <c r="C272" s="58" t="s">
        <v>584</v>
      </c>
      <c r="D272" s="59" t="s">
        <v>355</v>
      </c>
      <c r="E272" s="270" t="str">
        <f t="shared" si="29"/>
        <v>AQoL-4D</v>
      </c>
      <c r="F272" s="270" t="s">
        <v>1</v>
      </c>
      <c r="G272" s="476"/>
      <c r="H272" s="270" t="s">
        <v>69</v>
      </c>
      <c r="I272" s="14" t="s">
        <v>358</v>
      </c>
      <c r="J272" s="479"/>
      <c r="K272" s="69" t="s">
        <v>28</v>
      </c>
      <c r="L272" s="69" t="s">
        <v>36</v>
      </c>
      <c r="M272" s="59"/>
      <c r="N272" s="81"/>
      <c r="O272" s="95" t="s">
        <v>48</v>
      </c>
      <c r="P272" s="81"/>
      <c r="Q272" s="82"/>
      <c r="R272" s="82" t="s">
        <v>543</v>
      </c>
      <c r="S272" s="40"/>
      <c r="T272" s="40"/>
      <c r="U272" s="81"/>
      <c r="V272" s="512"/>
    </row>
    <row r="273" spans="2:22" ht="12.95" customHeight="1" thickBot="1" x14ac:dyDescent="0.25">
      <c r="B273" s="492"/>
      <c r="C273" s="58" t="s">
        <v>584</v>
      </c>
      <c r="D273" s="59" t="s">
        <v>356</v>
      </c>
      <c r="E273" s="270" t="str">
        <f t="shared" si="29"/>
        <v>AQoL-8D</v>
      </c>
      <c r="F273" s="270" t="s">
        <v>1</v>
      </c>
      <c r="G273" s="476"/>
      <c r="H273" s="270" t="s">
        <v>69</v>
      </c>
      <c r="I273" s="14">
        <v>6415</v>
      </c>
      <c r="J273" s="479"/>
      <c r="K273" s="69" t="s">
        <v>28</v>
      </c>
      <c r="L273" s="69" t="s">
        <v>36</v>
      </c>
      <c r="M273" s="59"/>
      <c r="N273" s="81"/>
      <c r="O273" s="95" t="s">
        <v>48</v>
      </c>
      <c r="P273" s="81"/>
      <c r="Q273" s="82"/>
      <c r="R273" s="82" t="s">
        <v>543</v>
      </c>
      <c r="S273" s="40"/>
      <c r="T273" s="40"/>
      <c r="U273" s="81"/>
      <c r="V273" s="512"/>
    </row>
    <row r="274" spans="2:22" ht="12.95" customHeight="1" thickBot="1" x14ac:dyDescent="0.25">
      <c r="B274" s="492"/>
      <c r="C274" s="58" t="s">
        <v>584</v>
      </c>
      <c r="D274" s="59" t="s">
        <v>359</v>
      </c>
      <c r="E274" s="270" t="str">
        <f t="shared" si="29"/>
        <v>Personal Wellbeing Index (PWI)</v>
      </c>
      <c r="F274" s="270" t="s">
        <v>1</v>
      </c>
      <c r="G274" s="476"/>
      <c r="H274" s="270" t="s">
        <v>69</v>
      </c>
      <c r="I274" s="14" t="s">
        <v>358</v>
      </c>
      <c r="J274" s="479"/>
      <c r="K274" s="69" t="s">
        <v>28</v>
      </c>
      <c r="L274" s="69" t="s">
        <v>36</v>
      </c>
      <c r="M274" s="59"/>
      <c r="N274" s="81"/>
      <c r="O274" s="95" t="s">
        <v>48</v>
      </c>
      <c r="P274" s="81"/>
      <c r="Q274" s="82"/>
      <c r="R274" s="82" t="s">
        <v>543</v>
      </c>
      <c r="S274" s="40"/>
      <c r="T274" s="40"/>
      <c r="U274" s="81"/>
      <c r="V274" s="512"/>
    </row>
    <row r="275" spans="2:22" ht="12.95" customHeight="1" thickBot="1" x14ac:dyDescent="0.25">
      <c r="B275" s="492"/>
      <c r="C275" s="58" t="s">
        <v>584</v>
      </c>
      <c r="D275" s="59" t="s">
        <v>360</v>
      </c>
      <c r="E275" s="270" t="str">
        <f t="shared" si="29"/>
        <v>Satisfaction with Life Survey (SWLS)</v>
      </c>
      <c r="F275" s="270" t="s">
        <v>1</v>
      </c>
      <c r="G275" s="476"/>
      <c r="H275" s="270" t="s">
        <v>69</v>
      </c>
      <c r="I275" s="14" t="s">
        <v>358</v>
      </c>
      <c r="J275" s="479"/>
      <c r="K275" s="69" t="s">
        <v>28</v>
      </c>
      <c r="L275" s="69" t="s">
        <v>36</v>
      </c>
      <c r="M275" s="59"/>
      <c r="N275" s="81"/>
      <c r="O275" s="95" t="s">
        <v>48</v>
      </c>
      <c r="P275" s="81"/>
      <c r="Q275" s="82"/>
      <c r="R275" s="82" t="s">
        <v>543</v>
      </c>
      <c r="S275" s="40"/>
      <c r="T275" s="40"/>
      <c r="U275" s="81"/>
      <c r="V275" s="512"/>
    </row>
    <row r="276" spans="2:22" ht="12.95" customHeight="1" thickBot="1" x14ac:dyDescent="0.25">
      <c r="B276" s="492"/>
      <c r="C276" s="58" t="s">
        <v>584</v>
      </c>
      <c r="D276" s="59" t="s">
        <v>67</v>
      </c>
      <c r="E276" s="270" t="s">
        <v>67</v>
      </c>
      <c r="F276" s="270" t="s">
        <v>18</v>
      </c>
      <c r="G276" s="476"/>
      <c r="H276" s="270" t="s">
        <v>69</v>
      </c>
      <c r="I276" s="14" t="s">
        <v>358</v>
      </c>
      <c r="J276" s="479"/>
      <c r="K276" s="69" t="s">
        <v>28</v>
      </c>
      <c r="L276" s="69" t="s">
        <v>36</v>
      </c>
      <c r="M276" s="59"/>
      <c r="N276" s="81"/>
      <c r="O276" s="95" t="s">
        <v>48</v>
      </c>
      <c r="P276" s="81"/>
      <c r="Q276" s="82"/>
      <c r="R276" s="82" t="s">
        <v>543</v>
      </c>
      <c r="S276" s="40"/>
      <c r="T276" s="40"/>
      <c r="U276" s="81"/>
      <c r="V276" s="512"/>
    </row>
    <row r="277" spans="2:22" ht="12.95" customHeight="1" thickBot="1" x14ac:dyDescent="0.25">
      <c r="B277" s="492"/>
      <c r="C277" s="58" t="s">
        <v>584</v>
      </c>
      <c r="D277" s="59" t="s">
        <v>1</v>
      </c>
      <c r="E277" s="270" t="str">
        <f t="shared" si="29"/>
        <v>HUI3</v>
      </c>
      <c r="F277" s="270" t="s">
        <v>18</v>
      </c>
      <c r="G277" s="476"/>
      <c r="H277" s="270" t="s">
        <v>69</v>
      </c>
      <c r="I277" s="14">
        <v>6415</v>
      </c>
      <c r="J277" s="479"/>
      <c r="K277" s="69" t="s">
        <v>28</v>
      </c>
      <c r="L277" s="69" t="s">
        <v>36</v>
      </c>
      <c r="M277" s="59"/>
      <c r="N277" s="81"/>
      <c r="O277" s="95" t="s">
        <v>48</v>
      </c>
      <c r="P277" s="81"/>
      <c r="Q277" s="82"/>
      <c r="R277" s="82" t="s">
        <v>543</v>
      </c>
      <c r="S277" s="40"/>
      <c r="T277" s="40"/>
      <c r="U277" s="81"/>
      <c r="V277" s="512"/>
    </row>
    <row r="278" spans="2:22" ht="12.95" customHeight="1" thickBot="1" x14ac:dyDescent="0.25">
      <c r="B278" s="492"/>
      <c r="C278" s="58" t="s">
        <v>584</v>
      </c>
      <c r="D278" s="59" t="s">
        <v>87</v>
      </c>
      <c r="E278" s="270" t="str">
        <f t="shared" si="29"/>
        <v>15D</v>
      </c>
      <c r="F278" s="270" t="s">
        <v>18</v>
      </c>
      <c r="G278" s="476"/>
      <c r="H278" s="270" t="s">
        <v>69</v>
      </c>
      <c r="I278" s="14">
        <v>6415</v>
      </c>
      <c r="J278" s="479"/>
      <c r="K278" s="69" t="s">
        <v>28</v>
      </c>
      <c r="L278" s="69" t="s">
        <v>36</v>
      </c>
      <c r="M278" s="59"/>
      <c r="N278" s="81"/>
      <c r="O278" s="95" t="s">
        <v>48</v>
      </c>
      <c r="P278" s="81"/>
      <c r="Q278" s="82"/>
      <c r="R278" s="82" t="s">
        <v>543</v>
      </c>
      <c r="S278" s="40"/>
      <c r="T278" s="40"/>
      <c r="U278" s="81"/>
      <c r="V278" s="512"/>
    </row>
    <row r="279" spans="2:22" ht="12.95" customHeight="1" thickBot="1" x14ac:dyDescent="0.25">
      <c r="B279" s="492"/>
      <c r="C279" s="58" t="s">
        <v>584</v>
      </c>
      <c r="D279" s="59" t="s">
        <v>354</v>
      </c>
      <c r="E279" s="270" t="str">
        <f t="shared" si="29"/>
        <v>QWB</v>
      </c>
      <c r="F279" s="270" t="s">
        <v>18</v>
      </c>
      <c r="G279" s="476"/>
      <c r="H279" s="270" t="s">
        <v>69</v>
      </c>
      <c r="I279" s="30">
        <v>4461</v>
      </c>
      <c r="J279" s="479"/>
      <c r="K279" s="69" t="s">
        <v>28</v>
      </c>
      <c r="L279" s="69" t="s">
        <v>36</v>
      </c>
      <c r="M279" s="59"/>
      <c r="N279" s="81"/>
      <c r="O279" s="95" t="s">
        <v>48</v>
      </c>
      <c r="P279" s="81"/>
      <c r="Q279" s="82"/>
      <c r="R279" s="82" t="s">
        <v>543</v>
      </c>
      <c r="S279" s="40"/>
      <c r="T279" s="40"/>
      <c r="U279" s="81"/>
      <c r="V279" s="512"/>
    </row>
    <row r="280" spans="2:22" ht="12.95" customHeight="1" thickBot="1" x14ac:dyDescent="0.25">
      <c r="B280" s="492"/>
      <c r="C280" s="58" t="s">
        <v>584</v>
      </c>
      <c r="D280" s="59" t="s">
        <v>355</v>
      </c>
      <c r="E280" s="270" t="str">
        <f t="shared" si="29"/>
        <v>AQoL-4D</v>
      </c>
      <c r="F280" s="270" t="s">
        <v>18</v>
      </c>
      <c r="G280" s="476"/>
      <c r="H280" s="270" t="s">
        <v>69</v>
      </c>
      <c r="I280" s="14" t="s">
        <v>358</v>
      </c>
      <c r="J280" s="479"/>
      <c r="K280" s="69" t="s">
        <v>28</v>
      </c>
      <c r="L280" s="69" t="s">
        <v>36</v>
      </c>
      <c r="M280" s="59"/>
      <c r="N280" s="81"/>
      <c r="O280" s="95" t="s">
        <v>48</v>
      </c>
      <c r="P280" s="81"/>
      <c r="Q280" s="82"/>
      <c r="R280" s="82" t="s">
        <v>543</v>
      </c>
      <c r="S280" s="40"/>
      <c r="T280" s="40"/>
      <c r="U280" s="81"/>
      <c r="V280" s="512"/>
    </row>
    <row r="281" spans="2:22" ht="12.95" customHeight="1" thickBot="1" x14ac:dyDescent="0.25">
      <c r="B281" s="492"/>
      <c r="C281" s="58" t="s">
        <v>584</v>
      </c>
      <c r="D281" s="59" t="s">
        <v>356</v>
      </c>
      <c r="E281" s="270" t="str">
        <f t="shared" si="29"/>
        <v>AQoL-8D</v>
      </c>
      <c r="F281" s="270" t="s">
        <v>18</v>
      </c>
      <c r="G281" s="476"/>
      <c r="H281" s="270" t="s">
        <v>69</v>
      </c>
      <c r="I281" s="14">
        <v>6415</v>
      </c>
      <c r="J281" s="479"/>
      <c r="K281" s="69" t="s">
        <v>28</v>
      </c>
      <c r="L281" s="69" t="s">
        <v>36</v>
      </c>
      <c r="M281" s="59"/>
      <c r="N281" s="81"/>
      <c r="O281" s="95" t="s">
        <v>48</v>
      </c>
      <c r="P281" s="81"/>
      <c r="Q281" s="82"/>
      <c r="R281" s="82" t="s">
        <v>543</v>
      </c>
      <c r="S281" s="40"/>
      <c r="T281" s="40"/>
      <c r="U281" s="81"/>
      <c r="V281" s="512"/>
    </row>
    <row r="282" spans="2:22" ht="12.95" customHeight="1" thickBot="1" x14ac:dyDescent="0.25">
      <c r="B282" s="492"/>
      <c r="C282" s="58" t="s">
        <v>584</v>
      </c>
      <c r="D282" s="59" t="s">
        <v>359</v>
      </c>
      <c r="E282" s="270" t="str">
        <f t="shared" si="29"/>
        <v>Personal Wellbeing Index (PWI)</v>
      </c>
      <c r="F282" s="270" t="s">
        <v>18</v>
      </c>
      <c r="G282" s="476"/>
      <c r="H282" s="270" t="s">
        <v>69</v>
      </c>
      <c r="I282" s="14" t="s">
        <v>358</v>
      </c>
      <c r="J282" s="479"/>
      <c r="K282" s="69" t="s">
        <v>28</v>
      </c>
      <c r="L282" s="69" t="s">
        <v>36</v>
      </c>
      <c r="M282" s="59"/>
      <c r="N282" s="81"/>
      <c r="O282" s="95" t="s">
        <v>48</v>
      </c>
      <c r="P282" s="81"/>
      <c r="Q282" s="82"/>
      <c r="R282" s="82" t="s">
        <v>543</v>
      </c>
      <c r="S282" s="40"/>
      <c r="T282" s="40"/>
      <c r="U282" s="81"/>
      <c r="V282" s="512"/>
    </row>
    <row r="283" spans="2:22" ht="12.95" customHeight="1" thickBot="1" x14ac:dyDescent="0.25">
      <c r="B283" s="492"/>
      <c r="C283" s="58" t="s">
        <v>584</v>
      </c>
      <c r="D283" s="59" t="s">
        <v>360</v>
      </c>
      <c r="E283" s="270" t="str">
        <f t="shared" si="29"/>
        <v>Satisfaction with Life Survey (SWLS)</v>
      </c>
      <c r="F283" s="270" t="s">
        <v>18</v>
      </c>
      <c r="G283" s="476"/>
      <c r="H283" s="270" t="s">
        <v>69</v>
      </c>
      <c r="I283" s="14" t="s">
        <v>358</v>
      </c>
      <c r="J283" s="479"/>
      <c r="K283" s="69" t="s">
        <v>28</v>
      </c>
      <c r="L283" s="69" t="s">
        <v>36</v>
      </c>
      <c r="M283" s="59"/>
      <c r="N283" s="81"/>
      <c r="O283" s="95" t="s">
        <v>48</v>
      </c>
      <c r="P283" s="81"/>
      <c r="Q283" s="82"/>
      <c r="R283" s="82" t="s">
        <v>543</v>
      </c>
      <c r="S283" s="40"/>
      <c r="T283" s="40"/>
      <c r="U283" s="81"/>
      <c r="V283" s="512"/>
    </row>
    <row r="284" spans="2:22" ht="12.95" customHeight="1" thickBot="1" x14ac:dyDescent="0.25">
      <c r="B284" s="492"/>
      <c r="C284" s="58" t="s">
        <v>584</v>
      </c>
      <c r="D284" s="59" t="s">
        <v>67</v>
      </c>
      <c r="E284" s="270" t="s">
        <v>67</v>
      </c>
      <c r="F284" s="270" t="s">
        <v>87</v>
      </c>
      <c r="G284" s="476"/>
      <c r="H284" s="270" t="s">
        <v>69</v>
      </c>
      <c r="I284" s="14">
        <v>6415</v>
      </c>
      <c r="J284" s="479"/>
      <c r="K284" s="69" t="s">
        <v>28</v>
      </c>
      <c r="L284" s="69" t="s">
        <v>36</v>
      </c>
      <c r="M284" s="59"/>
      <c r="N284" s="81"/>
      <c r="O284" s="95" t="s">
        <v>48</v>
      </c>
      <c r="P284" s="81"/>
      <c r="Q284" s="82"/>
      <c r="R284" s="82" t="s">
        <v>543</v>
      </c>
      <c r="S284" s="40"/>
      <c r="T284" s="40"/>
      <c r="U284" s="81"/>
      <c r="V284" s="512"/>
    </row>
    <row r="285" spans="2:22" ht="12.95" customHeight="1" thickBot="1" x14ac:dyDescent="0.25">
      <c r="B285" s="492"/>
      <c r="C285" s="58" t="s">
        <v>584</v>
      </c>
      <c r="D285" s="59" t="s">
        <v>1</v>
      </c>
      <c r="E285" s="270" t="str">
        <f t="shared" si="29"/>
        <v>HUI3</v>
      </c>
      <c r="F285" s="270" t="s">
        <v>87</v>
      </c>
      <c r="G285" s="476"/>
      <c r="H285" s="270" t="s">
        <v>69</v>
      </c>
      <c r="I285" s="14">
        <v>6415</v>
      </c>
      <c r="J285" s="479"/>
      <c r="K285" s="69" t="s">
        <v>28</v>
      </c>
      <c r="L285" s="69" t="s">
        <v>36</v>
      </c>
      <c r="M285" s="59"/>
      <c r="N285" s="81"/>
      <c r="O285" s="95" t="s">
        <v>48</v>
      </c>
      <c r="P285" s="81"/>
      <c r="Q285" s="82"/>
      <c r="R285" s="82" t="s">
        <v>543</v>
      </c>
      <c r="S285" s="40"/>
      <c r="T285" s="40"/>
      <c r="U285" s="81"/>
      <c r="V285" s="512"/>
    </row>
    <row r="286" spans="2:22" ht="12.95" customHeight="1" thickBot="1" x14ac:dyDescent="0.25">
      <c r="B286" s="492"/>
      <c r="C286" s="58" t="s">
        <v>584</v>
      </c>
      <c r="D286" s="59" t="s">
        <v>18</v>
      </c>
      <c r="E286" s="270" t="str">
        <f t="shared" si="29"/>
        <v>SF-6D</v>
      </c>
      <c r="F286" s="270" t="s">
        <v>87</v>
      </c>
      <c r="G286" s="476"/>
      <c r="H286" s="270" t="s">
        <v>69</v>
      </c>
      <c r="I286" s="14">
        <v>6415</v>
      </c>
      <c r="J286" s="479"/>
      <c r="K286" s="69" t="s">
        <v>28</v>
      </c>
      <c r="L286" s="69" t="s">
        <v>36</v>
      </c>
      <c r="M286" s="59"/>
      <c r="N286" s="81"/>
      <c r="O286" s="95" t="s">
        <v>48</v>
      </c>
      <c r="P286" s="81"/>
      <c r="Q286" s="82"/>
      <c r="R286" s="82" t="s">
        <v>543</v>
      </c>
      <c r="S286" s="40"/>
      <c r="T286" s="40"/>
      <c r="U286" s="81"/>
      <c r="V286" s="512"/>
    </row>
    <row r="287" spans="2:22" ht="12.95" customHeight="1" thickBot="1" x14ac:dyDescent="0.25">
      <c r="B287" s="492"/>
      <c r="C287" s="58" t="s">
        <v>584</v>
      </c>
      <c r="D287" s="59" t="s">
        <v>354</v>
      </c>
      <c r="E287" s="270" t="str">
        <f t="shared" si="29"/>
        <v>QWB</v>
      </c>
      <c r="F287" s="270" t="s">
        <v>87</v>
      </c>
      <c r="G287" s="476"/>
      <c r="H287" s="270" t="s">
        <v>69</v>
      </c>
      <c r="I287" s="30">
        <v>4461</v>
      </c>
      <c r="J287" s="479"/>
      <c r="K287" s="69" t="s">
        <v>28</v>
      </c>
      <c r="L287" s="69" t="s">
        <v>36</v>
      </c>
      <c r="M287" s="59"/>
      <c r="N287" s="81"/>
      <c r="O287" s="95" t="s">
        <v>48</v>
      </c>
      <c r="P287" s="81"/>
      <c r="Q287" s="82"/>
      <c r="R287" s="82" t="s">
        <v>543</v>
      </c>
      <c r="S287" s="40"/>
      <c r="T287" s="40"/>
      <c r="U287" s="81"/>
      <c r="V287" s="512"/>
    </row>
    <row r="288" spans="2:22" ht="12.95" customHeight="1" thickBot="1" x14ac:dyDescent="0.25">
      <c r="B288" s="492"/>
      <c r="C288" s="58" t="s">
        <v>584</v>
      </c>
      <c r="D288" s="59" t="s">
        <v>355</v>
      </c>
      <c r="E288" s="270" t="str">
        <f t="shared" ref="E288:E320" si="31">D288</f>
        <v>AQoL-4D</v>
      </c>
      <c r="F288" s="270" t="s">
        <v>87</v>
      </c>
      <c r="G288" s="476"/>
      <c r="H288" s="270" t="s">
        <v>69</v>
      </c>
      <c r="I288" s="14" t="s">
        <v>358</v>
      </c>
      <c r="J288" s="479"/>
      <c r="K288" s="69" t="s">
        <v>28</v>
      </c>
      <c r="L288" s="69" t="s">
        <v>36</v>
      </c>
      <c r="M288" s="59"/>
      <c r="N288" s="81"/>
      <c r="O288" s="95" t="s">
        <v>48</v>
      </c>
      <c r="P288" s="81"/>
      <c r="Q288" s="82"/>
      <c r="R288" s="82" t="s">
        <v>543</v>
      </c>
      <c r="S288" s="40"/>
      <c r="T288" s="40"/>
      <c r="U288" s="81"/>
      <c r="V288" s="512"/>
    </row>
    <row r="289" spans="2:22" ht="12.95" customHeight="1" thickBot="1" x14ac:dyDescent="0.25">
      <c r="B289" s="492"/>
      <c r="C289" s="58" t="s">
        <v>584</v>
      </c>
      <c r="D289" s="59" t="s">
        <v>356</v>
      </c>
      <c r="E289" s="270" t="str">
        <f t="shared" si="31"/>
        <v>AQoL-8D</v>
      </c>
      <c r="F289" s="270" t="s">
        <v>87</v>
      </c>
      <c r="G289" s="476"/>
      <c r="H289" s="270" t="s">
        <v>69</v>
      </c>
      <c r="I289" s="14">
        <v>6415</v>
      </c>
      <c r="J289" s="479"/>
      <c r="K289" s="69" t="s">
        <v>28</v>
      </c>
      <c r="L289" s="69" t="s">
        <v>36</v>
      </c>
      <c r="M289" s="59"/>
      <c r="N289" s="81"/>
      <c r="O289" s="95" t="s">
        <v>48</v>
      </c>
      <c r="P289" s="81"/>
      <c r="Q289" s="82"/>
      <c r="R289" s="82" t="s">
        <v>543</v>
      </c>
      <c r="S289" s="40"/>
      <c r="T289" s="40"/>
      <c r="U289" s="81"/>
      <c r="V289" s="512"/>
    </row>
    <row r="290" spans="2:22" ht="12.95" customHeight="1" thickBot="1" x14ac:dyDescent="0.25">
      <c r="B290" s="492"/>
      <c r="C290" s="58" t="s">
        <v>584</v>
      </c>
      <c r="D290" s="59" t="s">
        <v>359</v>
      </c>
      <c r="E290" s="270" t="str">
        <f t="shared" si="31"/>
        <v>Personal Wellbeing Index (PWI)</v>
      </c>
      <c r="F290" s="270" t="s">
        <v>87</v>
      </c>
      <c r="G290" s="476"/>
      <c r="H290" s="270" t="s">
        <v>69</v>
      </c>
      <c r="I290" s="14" t="s">
        <v>358</v>
      </c>
      <c r="J290" s="479"/>
      <c r="K290" s="69" t="s">
        <v>28</v>
      </c>
      <c r="L290" s="69" t="s">
        <v>36</v>
      </c>
      <c r="M290" s="59"/>
      <c r="N290" s="81"/>
      <c r="O290" s="95" t="s">
        <v>48</v>
      </c>
      <c r="P290" s="81"/>
      <c r="Q290" s="82"/>
      <c r="R290" s="82" t="s">
        <v>543</v>
      </c>
      <c r="S290" s="40"/>
      <c r="T290" s="40"/>
      <c r="U290" s="81"/>
      <c r="V290" s="512"/>
    </row>
    <row r="291" spans="2:22" ht="12.95" customHeight="1" thickBot="1" x14ac:dyDescent="0.25">
      <c r="B291" s="492"/>
      <c r="C291" s="58" t="s">
        <v>584</v>
      </c>
      <c r="D291" s="59" t="s">
        <v>360</v>
      </c>
      <c r="E291" s="270" t="str">
        <f t="shared" si="31"/>
        <v>Satisfaction with Life Survey (SWLS)</v>
      </c>
      <c r="F291" s="270" t="s">
        <v>87</v>
      </c>
      <c r="G291" s="476"/>
      <c r="H291" s="270" t="s">
        <v>69</v>
      </c>
      <c r="I291" s="14" t="s">
        <v>358</v>
      </c>
      <c r="J291" s="479"/>
      <c r="K291" s="69" t="s">
        <v>28</v>
      </c>
      <c r="L291" s="69" t="s">
        <v>36</v>
      </c>
      <c r="M291" s="59"/>
      <c r="N291" s="81"/>
      <c r="O291" s="95" t="s">
        <v>48</v>
      </c>
      <c r="P291" s="81"/>
      <c r="Q291" s="82"/>
      <c r="R291" s="82" t="s">
        <v>543</v>
      </c>
      <c r="S291" s="40"/>
      <c r="T291" s="40"/>
      <c r="U291" s="81"/>
      <c r="V291" s="512"/>
    </row>
    <row r="292" spans="2:22" ht="12.95" customHeight="1" thickBot="1" x14ac:dyDescent="0.25">
      <c r="B292" s="492"/>
      <c r="C292" s="58" t="s">
        <v>584</v>
      </c>
      <c r="D292" s="59" t="s">
        <v>67</v>
      </c>
      <c r="E292" s="270" t="s">
        <v>67</v>
      </c>
      <c r="F292" s="270" t="s">
        <v>354</v>
      </c>
      <c r="G292" s="476"/>
      <c r="H292" s="270" t="s">
        <v>69</v>
      </c>
      <c r="I292" s="30">
        <v>4461</v>
      </c>
      <c r="J292" s="479"/>
      <c r="K292" s="69" t="s">
        <v>28</v>
      </c>
      <c r="L292" s="69" t="s">
        <v>36</v>
      </c>
      <c r="M292" s="59"/>
      <c r="N292" s="81"/>
      <c r="O292" s="95" t="s">
        <v>48</v>
      </c>
      <c r="P292" s="81"/>
      <c r="Q292" s="82"/>
      <c r="R292" s="82" t="s">
        <v>543</v>
      </c>
      <c r="S292" s="40"/>
      <c r="T292" s="40"/>
      <c r="U292" s="81"/>
      <c r="V292" s="512"/>
    </row>
    <row r="293" spans="2:22" ht="12.95" customHeight="1" thickBot="1" x14ac:dyDescent="0.25">
      <c r="B293" s="492"/>
      <c r="C293" s="58" t="s">
        <v>584</v>
      </c>
      <c r="D293" s="59" t="s">
        <v>1</v>
      </c>
      <c r="E293" s="270" t="str">
        <f t="shared" si="31"/>
        <v>HUI3</v>
      </c>
      <c r="F293" s="270" t="s">
        <v>354</v>
      </c>
      <c r="G293" s="476"/>
      <c r="H293" s="270" t="s">
        <v>69</v>
      </c>
      <c r="I293" s="30">
        <v>4461</v>
      </c>
      <c r="J293" s="479"/>
      <c r="K293" s="69" t="s">
        <v>28</v>
      </c>
      <c r="L293" s="69" t="s">
        <v>36</v>
      </c>
      <c r="M293" s="59"/>
      <c r="N293" s="81"/>
      <c r="O293" s="95" t="s">
        <v>48</v>
      </c>
      <c r="P293" s="81"/>
      <c r="Q293" s="82"/>
      <c r="R293" s="82" t="s">
        <v>543</v>
      </c>
      <c r="S293" s="40"/>
      <c r="T293" s="40"/>
      <c r="U293" s="81"/>
      <c r="V293" s="512"/>
    </row>
    <row r="294" spans="2:22" ht="12.95" customHeight="1" thickBot="1" x14ac:dyDescent="0.25">
      <c r="B294" s="492"/>
      <c r="C294" s="58" t="s">
        <v>584</v>
      </c>
      <c r="D294" s="59" t="s">
        <v>18</v>
      </c>
      <c r="E294" s="270" t="str">
        <f t="shared" si="31"/>
        <v>SF-6D</v>
      </c>
      <c r="F294" s="270" t="s">
        <v>354</v>
      </c>
      <c r="G294" s="476"/>
      <c r="H294" s="270" t="s">
        <v>69</v>
      </c>
      <c r="I294" s="30">
        <v>4461</v>
      </c>
      <c r="J294" s="479"/>
      <c r="K294" s="69" t="s">
        <v>28</v>
      </c>
      <c r="L294" s="69" t="s">
        <v>36</v>
      </c>
      <c r="M294" s="59"/>
      <c r="N294" s="81"/>
      <c r="O294" s="95" t="s">
        <v>48</v>
      </c>
      <c r="P294" s="81"/>
      <c r="Q294" s="82"/>
      <c r="R294" s="82" t="s">
        <v>543</v>
      </c>
      <c r="S294" s="40"/>
      <c r="T294" s="40"/>
      <c r="U294" s="81"/>
      <c r="V294" s="512"/>
    </row>
    <row r="295" spans="2:22" ht="12.95" customHeight="1" thickBot="1" x14ac:dyDescent="0.25">
      <c r="B295" s="492"/>
      <c r="C295" s="58" t="s">
        <v>584</v>
      </c>
      <c r="D295" s="59" t="s">
        <v>87</v>
      </c>
      <c r="E295" s="270" t="str">
        <f t="shared" si="31"/>
        <v>15D</v>
      </c>
      <c r="F295" s="270" t="s">
        <v>354</v>
      </c>
      <c r="G295" s="476"/>
      <c r="H295" s="270" t="s">
        <v>69</v>
      </c>
      <c r="I295" s="30">
        <v>4461</v>
      </c>
      <c r="J295" s="479"/>
      <c r="K295" s="69" t="s">
        <v>28</v>
      </c>
      <c r="L295" s="69" t="s">
        <v>36</v>
      </c>
      <c r="M295" s="59"/>
      <c r="N295" s="81"/>
      <c r="O295" s="95" t="s">
        <v>48</v>
      </c>
      <c r="P295" s="81"/>
      <c r="Q295" s="82"/>
      <c r="R295" s="82" t="s">
        <v>543</v>
      </c>
      <c r="S295" s="40"/>
      <c r="T295" s="40"/>
      <c r="U295" s="81"/>
      <c r="V295" s="512"/>
    </row>
    <row r="296" spans="2:22" ht="12.95" customHeight="1" thickBot="1" x14ac:dyDescent="0.25">
      <c r="B296" s="492"/>
      <c r="C296" s="58" t="s">
        <v>584</v>
      </c>
      <c r="D296" s="59" t="s">
        <v>355</v>
      </c>
      <c r="E296" s="270" t="str">
        <f t="shared" si="31"/>
        <v>AQoL-4D</v>
      </c>
      <c r="F296" s="270" t="s">
        <v>354</v>
      </c>
      <c r="G296" s="476"/>
      <c r="H296" s="270" t="s">
        <v>69</v>
      </c>
      <c r="I296" s="14" t="s">
        <v>358</v>
      </c>
      <c r="J296" s="479"/>
      <c r="K296" s="69" t="s">
        <v>28</v>
      </c>
      <c r="L296" s="69" t="s">
        <v>36</v>
      </c>
      <c r="M296" s="59"/>
      <c r="N296" s="81"/>
      <c r="O296" s="95" t="s">
        <v>48</v>
      </c>
      <c r="P296" s="81"/>
      <c r="Q296" s="82"/>
      <c r="R296" s="82" t="s">
        <v>543</v>
      </c>
      <c r="S296" s="40"/>
      <c r="T296" s="40"/>
      <c r="U296" s="81"/>
      <c r="V296" s="512"/>
    </row>
    <row r="297" spans="2:22" ht="12.95" customHeight="1" thickBot="1" x14ac:dyDescent="0.25">
      <c r="B297" s="492"/>
      <c r="C297" s="58" t="s">
        <v>584</v>
      </c>
      <c r="D297" s="59" t="s">
        <v>356</v>
      </c>
      <c r="E297" s="270" t="str">
        <f t="shared" si="31"/>
        <v>AQoL-8D</v>
      </c>
      <c r="F297" s="270" t="s">
        <v>354</v>
      </c>
      <c r="G297" s="476"/>
      <c r="H297" s="270" t="s">
        <v>69</v>
      </c>
      <c r="I297" s="30">
        <v>4461</v>
      </c>
      <c r="J297" s="479"/>
      <c r="K297" s="69" t="s">
        <v>28</v>
      </c>
      <c r="L297" s="69" t="s">
        <v>36</v>
      </c>
      <c r="M297" s="59"/>
      <c r="N297" s="81"/>
      <c r="O297" s="95" t="s">
        <v>48</v>
      </c>
      <c r="P297" s="81"/>
      <c r="Q297" s="82"/>
      <c r="R297" s="82" t="s">
        <v>543</v>
      </c>
      <c r="S297" s="40"/>
      <c r="T297" s="40"/>
      <c r="U297" s="81"/>
      <c r="V297" s="512"/>
    </row>
    <row r="298" spans="2:22" ht="12.95" customHeight="1" thickBot="1" x14ac:dyDescent="0.25">
      <c r="B298" s="492"/>
      <c r="C298" s="58" t="s">
        <v>584</v>
      </c>
      <c r="D298" s="59" t="s">
        <v>359</v>
      </c>
      <c r="E298" s="270" t="str">
        <f t="shared" si="31"/>
        <v>Personal Wellbeing Index (PWI)</v>
      </c>
      <c r="F298" s="270" t="s">
        <v>354</v>
      </c>
      <c r="G298" s="476"/>
      <c r="H298" s="270" t="s">
        <v>69</v>
      </c>
      <c r="I298" s="14" t="s">
        <v>358</v>
      </c>
      <c r="J298" s="479"/>
      <c r="K298" s="69" t="s">
        <v>28</v>
      </c>
      <c r="L298" s="69" t="s">
        <v>36</v>
      </c>
      <c r="M298" s="59"/>
      <c r="N298" s="81"/>
      <c r="O298" s="95" t="s">
        <v>48</v>
      </c>
      <c r="P298" s="81"/>
      <c r="Q298" s="82"/>
      <c r="R298" s="82" t="s">
        <v>543</v>
      </c>
      <c r="S298" s="40"/>
      <c r="T298" s="40"/>
      <c r="U298" s="81"/>
      <c r="V298" s="512"/>
    </row>
    <row r="299" spans="2:22" ht="12.95" customHeight="1" thickBot="1" x14ac:dyDescent="0.25">
      <c r="B299" s="492"/>
      <c r="C299" s="58" t="s">
        <v>584</v>
      </c>
      <c r="D299" s="59" t="s">
        <v>360</v>
      </c>
      <c r="E299" s="270" t="str">
        <f t="shared" si="31"/>
        <v>Satisfaction with Life Survey (SWLS)</v>
      </c>
      <c r="F299" s="270" t="s">
        <v>354</v>
      </c>
      <c r="G299" s="476"/>
      <c r="H299" s="270" t="s">
        <v>69</v>
      </c>
      <c r="I299" s="14" t="s">
        <v>358</v>
      </c>
      <c r="J299" s="479"/>
      <c r="K299" s="69" t="s">
        <v>28</v>
      </c>
      <c r="L299" s="69" t="s">
        <v>36</v>
      </c>
      <c r="M299" s="59"/>
      <c r="N299" s="81"/>
      <c r="O299" s="95" t="s">
        <v>48</v>
      </c>
      <c r="P299" s="81"/>
      <c r="Q299" s="82"/>
      <c r="R299" s="82" t="s">
        <v>543</v>
      </c>
      <c r="S299" s="40"/>
      <c r="T299" s="40"/>
      <c r="U299" s="81"/>
      <c r="V299" s="512"/>
    </row>
    <row r="300" spans="2:22" ht="12.95" customHeight="1" thickBot="1" x14ac:dyDescent="0.25">
      <c r="B300" s="492"/>
      <c r="C300" s="58" t="s">
        <v>584</v>
      </c>
      <c r="D300" s="59" t="s">
        <v>67</v>
      </c>
      <c r="E300" s="270" t="s">
        <v>67</v>
      </c>
      <c r="F300" s="270" t="s">
        <v>355</v>
      </c>
      <c r="G300" s="476"/>
      <c r="H300" s="270" t="s">
        <v>69</v>
      </c>
      <c r="I300" s="14" t="s">
        <v>358</v>
      </c>
      <c r="J300" s="479"/>
      <c r="K300" s="69" t="s">
        <v>28</v>
      </c>
      <c r="L300" s="69" t="s">
        <v>36</v>
      </c>
      <c r="M300" s="59"/>
      <c r="N300" s="81"/>
      <c r="O300" s="95" t="s">
        <v>48</v>
      </c>
      <c r="P300" s="81"/>
      <c r="Q300" s="82"/>
      <c r="R300" s="82" t="s">
        <v>543</v>
      </c>
      <c r="S300" s="40"/>
      <c r="T300" s="40"/>
      <c r="U300" s="81"/>
      <c r="V300" s="512"/>
    </row>
    <row r="301" spans="2:22" ht="12.95" customHeight="1" thickBot="1" x14ac:dyDescent="0.25">
      <c r="B301" s="492"/>
      <c r="C301" s="58" t="s">
        <v>584</v>
      </c>
      <c r="D301" s="59" t="s">
        <v>1</v>
      </c>
      <c r="E301" s="270" t="str">
        <f t="shared" si="31"/>
        <v>HUI3</v>
      </c>
      <c r="F301" s="270" t="s">
        <v>355</v>
      </c>
      <c r="G301" s="476"/>
      <c r="H301" s="270" t="s">
        <v>69</v>
      </c>
      <c r="I301" s="14" t="s">
        <v>358</v>
      </c>
      <c r="J301" s="479"/>
      <c r="K301" s="69" t="s">
        <v>28</v>
      </c>
      <c r="L301" s="69" t="s">
        <v>36</v>
      </c>
      <c r="M301" s="59"/>
      <c r="N301" s="81"/>
      <c r="O301" s="95" t="s">
        <v>48</v>
      </c>
      <c r="P301" s="81"/>
      <c r="Q301" s="82"/>
      <c r="R301" s="82" t="s">
        <v>543</v>
      </c>
      <c r="S301" s="40"/>
      <c r="T301" s="40"/>
      <c r="U301" s="81"/>
      <c r="V301" s="512"/>
    </row>
    <row r="302" spans="2:22" ht="12.95" customHeight="1" thickBot="1" x14ac:dyDescent="0.25">
      <c r="B302" s="492"/>
      <c r="C302" s="58" t="s">
        <v>584</v>
      </c>
      <c r="D302" s="59" t="s">
        <v>18</v>
      </c>
      <c r="E302" s="270" t="str">
        <f t="shared" si="31"/>
        <v>SF-6D</v>
      </c>
      <c r="F302" s="270" t="s">
        <v>355</v>
      </c>
      <c r="G302" s="476"/>
      <c r="H302" s="270" t="s">
        <v>69</v>
      </c>
      <c r="I302" s="14" t="s">
        <v>358</v>
      </c>
      <c r="J302" s="479"/>
      <c r="K302" s="69" t="s">
        <v>28</v>
      </c>
      <c r="L302" s="69" t="s">
        <v>36</v>
      </c>
      <c r="M302" s="59"/>
      <c r="N302" s="81"/>
      <c r="O302" s="95" t="s">
        <v>48</v>
      </c>
      <c r="P302" s="81"/>
      <c r="Q302" s="82"/>
      <c r="R302" s="82" t="s">
        <v>543</v>
      </c>
      <c r="S302" s="40"/>
      <c r="T302" s="40"/>
      <c r="U302" s="81"/>
      <c r="V302" s="512"/>
    </row>
    <row r="303" spans="2:22" ht="12.95" customHeight="1" thickBot="1" x14ac:dyDescent="0.25">
      <c r="B303" s="492"/>
      <c r="C303" s="58" t="s">
        <v>584</v>
      </c>
      <c r="D303" s="59" t="s">
        <v>87</v>
      </c>
      <c r="E303" s="270" t="str">
        <f t="shared" si="31"/>
        <v>15D</v>
      </c>
      <c r="F303" s="270" t="s">
        <v>355</v>
      </c>
      <c r="G303" s="476"/>
      <c r="H303" s="270" t="s">
        <v>69</v>
      </c>
      <c r="I303" s="14" t="s">
        <v>358</v>
      </c>
      <c r="J303" s="479"/>
      <c r="K303" s="69" t="s">
        <v>28</v>
      </c>
      <c r="L303" s="69" t="s">
        <v>36</v>
      </c>
      <c r="M303" s="59"/>
      <c r="N303" s="81"/>
      <c r="O303" s="95" t="s">
        <v>48</v>
      </c>
      <c r="P303" s="81"/>
      <c r="Q303" s="82"/>
      <c r="R303" s="82" t="s">
        <v>543</v>
      </c>
      <c r="S303" s="40"/>
      <c r="T303" s="40"/>
      <c r="U303" s="81"/>
      <c r="V303" s="512"/>
    </row>
    <row r="304" spans="2:22" ht="12.95" customHeight="1" thickBot="1" x14ac:dyDescent="0.25">
      <c r="B304" s="492"/>
      <c r="C304" s="58" t="s">
        <v>584</v>
      </c>
      <c r="D304" s="59" t="s">
        <v>354</v>
      </c>
      <c r="E304" s="270" t="str">
        <f t="shared" si="31"/>
        <v>QWB</v>
      </c>
      <c r="F304" s="270" t="s">
        <v>355</v>
      </c>
      <c r="G304" s="476"/>
      <c r="H304" s="270" t="s">
        <v>69</v>
      </c>
      <c r="I304" s="14" t="s">
        <v>358</v>
      </c>
      <c r="J304" s="479"/>
      <c r="K304" s="69" t="s">
        <v>28</v>
      </c>
      <c r="L304" s="69" t="s">
        <v>36</v>
      </c>
      <c r="M304" s="59"/>
      <c r="N304" s="81"/>
      <c r="O304" s="95" t="s">
        <v>48</v>
      </c>
      <c r="P304" s="81"/>
      <c r="Q304" s="82"/>
      <c r="R304" s="82" t="s">
        <v>543</v>
      </c>
      <c r="S304" s="40"/>
      <c r="T304" s="40"/>
      <c r="U304" s="81"/>
      <c r="V304" s="512"/>
    </row>
    <row r="305" spans="1:22" ht="12.95" customHeight="1" thickBot="1" x14ac:dyDescent="0.25">
      <c r="B305" s="492"/>
      <c r="C305" s="58" t="s">
        <v>584</v>
      </c>
      <c r="D305" s="59" t="s">
        <v>356</v>
      </c>
      <c r="E305" s="270" t="str">
        <f t="shared" si="31"/>
        <v>AQoL-8D</v>
      </c>
      <c r="F305" s="270" t="s">
        <v>355</v>
      </c>
      <c r="G305" s="476"/>
      <c r="H305" s="270" t="s">
        <v>69</v>
      </c>
      <c r="I305" s="14" t="s">
        <v>358</v>
      </c>
      <c r="J305" s="479"/>
      <c r="K305" s="69" t="s">
        <v>28</v>
      </c>
      <c r="L305" s="69" t="s">
        <v>36</v>
      </c>
      <c r="M305" s="59"/>
      <c r="N305" s="81"/>
      <c r="O305" s="95" t="s">
        <v>48</v>
      </c>
      <c r="P305" s="81"/>
      <c r="Q305" s="82"/>
      <c r="R305" s="82" t="s">
        <v>543</v>
      </c>
      <c r="S305" s="40"/>
      <c r="T305" s="40"/>
      <c r="U305" s="81"/>
      <c r="V305" s="512"/>
    </row>
    <row r="306" spans="1:22" ht="12.95" customHeight="1" thickBot="1" x14ac:dyDescent="0.25">
      <c r="B306" s="492"/>
      <c r="C306" s="58" t="s">
        <v>584</v>
      </c>
      <c r="D306" s="59" t="s">
        <v>359</v>
      </c>
      <c r="E306" s="270" t="str">
        <f t="shared" si="31"/>
        <v>Personal Wellbeing Index (PWI)</v>
      </c>
      <c r="F306" s="270" t="s">
        <v>355</v>
      </c>
      <c r="G306" s="476"/>
      <c r="H306" s="270" t="s">
        <v>69</v>
      </c>
      <c r="I306" s="14" t="s">
        <v>358</v>
      </c>
      <c r="J306" s="479"/>
      <c r="K306" s="69" t="s">
        <v>28</v>
      </c>
      <c r="L306" s="69" t="s">
        <v>36</v>
      </c>
      <c r="M306" s="59"/>
      <c r="N306" s="81"/>
      <c r="O306" s="95" t="s">
        <v>48</v>
      </c>
      <c r="P306" s="81"/>
      <c r="Q306" s="82"/>
      <c r="R306" s="82" t="s">
        <v>543</v>
      </c>
      <c r="S306" s="40"/>
      <c r="T306" s="40"/>
      <c r="U306" s="81"/>
      <c r="V306" s="512"/>
    </row>
    <row r="307" spans="1:22" ht="12.95" customHeight="1" thickBot="1" x14ac:dyDescent="0.25">
      <c r="B307" s="492"/>
      <c r="C307" s="58" t="s">
        <v>584</v>
      </c>
      <c r="D307" s="59" t="s">
        <v>360</v>
      </c>
      <c r="E307" s="270" t="str">
        <f t="shared" si="31"/>
        <v>Satisfaction with Life Survey (SWLS)</v>
      </c>
      <c r="F307" s="270" t="s">
        <v>355</v>
      </c>
      <c r="G307" s="476"/>
      <c r="H307" s="270" t="s">
        <v>69</v>
      </c>
      <c r="I307" s="14" t="s">
        <v>358</v>
      </c>
      <c r="J307" s="479"/>
      <c r="K307" s="69" t="s">
        <v>28</v>
      </c>
      <c r="L307" s="69" t="s">
        <v>36</v>
      </c>
      <c r="M307" s="59"/>
      <c r="N307" s="81"/>
      <c r="O307" s="95" t="s">
        <v>48</v>
      </c>
      <c r="P307" s="81"/>
      <c r="Q307" s="82"/>
      <c r="R307" s="82" t="s">
        <v>543</v>
      </c>
      <c r="S307" s="40"/>
      <c r="T307" s="40"/>
      <c r="U307" s="81"/>
      <c r="V307" s="512"/>
    </row>
    <row r="308" spans="1:22" ht="12.95" customHeight="1" thickBot="1" x14ac:dyDescent="0.25">
      <c r="B308" s="492"/>
      <c r="C308" s="58" t="s">
        <v>584</v>
      </c>
      <c r="D308" s="59" t="s">
        <v>67</v>
      </c>
      <c r="E308" s="270" t="s">
        <v>67</v>
      </c>
      <c r="F308" s="270" t="s">
        <v>356</v>
      </c>
      <c r="G308" s="476"/>
      <c r="H308" s="270" t="s">
        <v>69</v>
      </c>
      <c r="I308" s="30">
        <v>6415</v>
      </c>
      <c r="J308" s="479"/>
      <c r="K308" s="69" t="s">
        <v>28</v>
      </c>
      <c r="L308" s="69" t="s">
        <v>36</v>
      </c>
      <c r="M308" s="59"/>
      <c r="N308" s="81"/>
      <c r="O308" s="95" t="s">
        <v>48</v>
      </c>
      <c r="P308" s="81"/>
      <c r="Q308" s="82"/>
      <c r="R308" s="82" t="s">
        <v>543</v>
      </c>
      <c r="S308" s="40"/>
      <c r="T308" s="40"/>
      <c r="U308" s="81"/>
      <c r="V308" s="512"/>
    </row>
    <row r="309" spans="1:22" ht="12.95" customHeight="1" thickBot="1" x14ac:dyDescent="0.25">
      <c r="B309" s="492"/>
      <c r="C309" s="58" t="s">
        <v>584</v>
      </c>
      <c r="D309" s="59" t="s">
        <v>1</v>
      </c>
      <c r="E309" s="270" t="str">
        <f t="shared" si="31"/>
        <v>HUI3</v>
      </c>
      <c r="F309" s="270" t="s">
        <v>356</v>
      </c>
      <c r="G309" s="476"/>
      <c r="H309" s="270" t="s">
        <v>69</v>
      </c>
      <c r="I309" s="30">
        <v>6415</v>
      </c>
      <c r="J309" s="479"/>
      <c r="K309" s="69" t="s">
        <v>28</v>
      </c>
      <c r="L309" s="69" t="s">
        <v>36</v>
      </c>
      <c r="M309" s="59"/>
      <c r="N309" s="81"/>
      <c r="O309" s="95" t="s">
        <v>48</v>
      </c>
      <c r="P309" s="81"/>
      <c r="Q309" s="82"/>
      <c r="R309" s="82" t="s">
        <v>543</v>
      </c>
      <c r="S309" s="40"/>
      <c r="T309" s="40"/>
      <c r="U309" s="81"/>
      <c r="V309" s="512"/>
    </row>
    <row r="310" spans="1:22" ht="12.95" customHeight="1" thickBot="1" x14ac:dyDescent="0.25">
      <c r="B310" s="492"/>
      <c r="C310" s="58" t="s">
        <v>584</v>
      </c>
      <c r="D310" s="59" t="s">
        <v>18</v>
      </c>
      <c r="E310" s="270" t="str">
        <f t="shared" si="31"/>
        <v>SF-6D</v>
      </c>
      <c r="F310" s="270" t="s">
        <v>356</v>
      </c>
      <c r="G310" s="476"/>
      <c r="H310" s="270" t="s">
        <v>69</v>
      </c>
      <c r="I310" s="30">
        <v>6415</v>
      </c>
      <c r="J310" s="479"/>
      <c r="K310" s="69" t="s">
        <v>28</v>
      </c>
      <c r="L310" s="69" t="s">
        <v>36</v>
      </c>
      <c r="M310" s="59"/>
      <c r="N310" s="81"/>
      <c r="O310" s="95" t="s">
        <v>48</v>
      </c>
      <c r="P310" s="81"/>
      <c r="Q310" s="82"/>
      <c r="R310" s="82" t="s">
        <v>543</v>
      </c>
      <c r="S310" s="40"/>
      <c r="T310" s="40"/>
      <c r="U310" s="81"/>
      <c r="V310" s="512"/>
    </row>
    <row r="311" spans="1:22" ht="12.95" customHeight="1" thickBot="1" x14ac:dyDescent="0.25">
      <c r="B311" s="492"/>
      <c r="C311" s="58" t="s">
        <v>584</v>
      </c>
      <c r="D311" s="59" t="s">
        <v>87</v>
      </c>
      <c r="E311" s="270" t="str">
        <f t="shared" si="31"/>
        <v>15D</v>
      </c>
      <c r="F311" s="270" t="s">
        <v>356</v>
      </c>
      <c r="G311" s="476"/>
      <c r="H311" s="270" t="s">
        <v>69</v>
      </c>
      <c r="I311" s="30">
        <v>6415</v>
      </c>
      <c r="J311" s="479"/>
      <c r="K311" s="69" t="s">
        <v>28</v>
      </c>
      <c r="L311" s="69" t="s">
        <v>36</v>
      </c>
      <c r="M311" s="59"/>
      <c r="N311" s="81"/>
      <c r="O311" s="95" t="s">
        <v>48</v>
      </c>
      <c r="P311" s="81"/>
      <c r="Q311" s="82"/>
      <c r="R311" s="82" t="s">
        <v>543</v>
      </c>
      <c r="S311" s="40"/>
      <c r="T311" s="40"/>
      <c r="U311" s="81"/>
      <c r="V311" s="512"/>
    </row>
    <row r="312" spans="1:22" ht="12.95" customHeight="1" thickBot="1" x14ac:dyDescent="0.25">
      <c r="B312" s="492"/>
      <c r="C312" s="58" t="s">
        <v>584</v>
      </c>
      <c r="D312" s="59" t="s">
        <v>354</v>
      </c>
      <c r="E312" s="270" t="str">
        <f t="shared" si="31"/>
        <v>QWB</v>
      </c>
      <c r="F312" s="270" t="s">
        <v>356</v>
      </c>
      <c r="G312" s="476"/>
      <c r="H312" s="270" t="s">
        <v>69</v>
      </c>
      <c r="I312" s="30">
        <v>4461</v>
      </c>
      <c r="J312" s="479"/>
      <c r="K312" s="69" t="s">
        <v>28</v>
      </c>
      <c r="L312" s="69" t="s">
        <v>36</v>
      </c>
      <c r="M312" s="59"/>
      <c r="N312" s="81"/>
      <c r="O312" s="95" t="s">
        <v>48</v>
      </c>
      <c r="P312" s="81"/>
      <c r="Q312" s="82"/>
      <c r="R312" s="82" t="s">
        <v>543</v>
      </c>
      <c r="S312" s="40"/>
      <c r="T312" s="40"/>
      <c r="U312" s="81"/>
      <c r="V312" s="512"/>
    </row>
    <row r="313" spans="1:22" ht="12.95" customHeight="1" thickBot="1" x14ac:dyDescent="0.25">
      <c r="B313" s="492"/>
      <c r="C313" s="58" t="s">
        <v>584</v>
      </c>
      <c r="D313" s="59" t="s">
        <v>355</v>
      </c>
      <c r="E313" s="270" t="str">
        <f t="shared" si="31"/>
        <v>AQoL-4D</v>
      </c>
      <c r="F313" s="270" t="s">
        <v>356</v>
      </c>
      <c r="G313" s="476"/>
      <c r="H313" s="270" t="s">
        <v>69</v>
      </c>
      <c r="I313" s="14" t="s">
        <v>358</v>
      </c>
      <c r="J313" s="479"/>
      <c r="K313" s="69" t="s">
        <v>28</v>
      </c>
      <c r="L313" s="69" t="s">
        <v>36</v>
      </c>
      <c r="M313" s="59"/>
      <c r="N313" s="81"/>
      <c r="O313" s="95" t="s">
        <v>48</v>
      </c>
      <c r="P313" s="81"/>
      <c r="Q313" s="82"/>
      <c r="R313" s="82" t="s">
        <v>543</v>
      </c>
      <c r="S313" s="40"/>
      <c r="T313" s="40"/>
      <c r="U313" s="81"/>
      <c r="V313" s="512"/>
    </row>
    <row r="314" spans="1:22" ht="12.95" customHeight="1" thickBot="1" x14ac:dyDescent="0.25">
      <c r="B314" s="492"/>
      <c r="C314" s="58" t="s">
        <v>584</v>
      </c>
      <c r="D314" s="59" t="s">
        <v>359</v>
      </c>
      <c r="E314" s="270" t="str">
        <f t="shared" si="31"/>
        <v>Personal Wellbeing Index (PWI)</v>
      </c>
      <c r="F314" s="270" t="s">
        <v>356</v>
      </c>
      <c r="G314" s="476"/>
      <c r="H314" s="270" t="s">
        <v>69</v>
      </c>
      <c r="I314" s="14" t="s">
        <v>358</v>
      </c>
      <c r="J314" s="479"/>
      <c r="K314" s="69" t="s">
        <v>28</v>
      </c>
      <c r="L314" s="69" t="s">
        <v>36</v>
      </c>
      <c r="M314" s="59"/>
      <c r="N314" s="81"/>
      <c r="O314" s="95" t="s">
        <v>48</v>
      </c>
      <c r="P314" s="81"/>
      <c r="Q314" s="82"/>
      <c r="R314" s="82" t="s">
        <v>543</v>
      </c>
      <c r="S314" s="40"/>
      <c r="T314" s="40"/>
      <c r="U314" s="81"/>
      <c r="V314" s="512"/>
    </row>
    <row r="315" spans="1:22" ht="12.95" customHeight="1" thickBot="1" x14ac:dyDescent="0.25">
      <c r="B315" s="486"/>
      <c r="C315" s="58" t="s">
        <v>584</v>
      </c>
      <c r="D315" s="59" t="s">
        <v>360</v>
      </c>
      <c r="E315" s="20" t="str">
        <f t="shared" si="31"/>
        <v>Satisfaction with Life Survey (SWLS)</v>
      </c>
      <c r="F315" s="228" t="s">
        <v>356</v>
      </c>
      <c r="G315" s="476"/>
      <c r="H315" s="228" t="s">
        <v>69</v>
      </c>
      <c r="I315" s="19" t="s">
        <v>358</v>
      </c>
      <c r="J315" s="479"/>
      <c r="K315" s="69" t="s">
        <v>28</v>
      </c>
      <c r="L315" s="69" t="s">
        <v>36</v>
      </c>
      <c r="M315" s="59"/>
      <c r="N315" s="81"/>
      <c r="O315" s="95" t="s">
        <v>48</v>
      </c>
      <c r="P315" s="81"/>
      <c r="Q315" s="82"/>
      <c r="R315" s="82" t="s">
        <v>543</v>
      </c>
      <c r="S315" s="40"/>
      <c r="T315" s="40"/>
      <c r="U315" s="81"/>
      <c r="V315" s="503"/>
    </row>
    <row r="316" spans="1:22" ht="51.75" customHeight="1" thickBot="1" x14ac:dyDescent="0.25">
      <c r="A316" s="21"/>
      <c r="B316" s="34" t="s">
        <v>390</v>
      </c>
      <c r="C316" s="58" t="s">
        <v>389</v>
      </c>
      <c r="D316" s="59" t="s">
        <v>391</v>
      </c>
      <c r="E316" s="273" t="str">
        <f t="shared" si="31"/>
        <v>Alzheimer's Disease Cooperative Study Activities of Daily Living scale (ADCS–ADL)</v>
      </c>
      <c r="F316" s="7" t="s">
        <v>17</v>
      </c>
      <c r="G316" s="7" t="s">
        <v>392</v>
      </c>
      <c r="H316" s="7" t="s">
        <v>8</v>
      </c>
      <c r="I316" s="8" t="s">
        <v>416</v>
      </c>
      <c r="J316" s="2" t="str">
        <f t="shared" ref="J316:J321" si="32">CONCATENATE(IF(K316="","",CONCATENATE(K316,IF(COUNTA(K316:R316)=COUNTA(K316),"","; "))),IF(L316="","",CONCATENATE(L316,IF(COUNTA(K316:R316)=COUNTA(K316:L316),"","; "))),IF(M316="","",CONCATENATE(M316,IF(COUNTA(K316:R316)=COUNTA(K316:M316),"","; "))),IF(N316="","",CONCATENATE(N316,IF(COUNTA(K316:R316)=COUNTA(K316:N316),"","; "))),IF(O316="","",CONCATENATE(O316,IF(COUNTA(K316:R316)=COUNTA(K316:O316),"","; "))),IF(P316="","",CONCATENATE(P316,IF(COUNTA(K316:R316)=COUNTA(K316:P316),"","; "))),IF(Q316="","",CONCATENATE(Q316,IF(COUNTA(K316:R316)=COUNTA(K316:Q316),"","; "))),IF(R316="","",R316))</f>
        <v>GLM</v>
      </c>
      <c r="K316" s="59"/>
      <c r="L316" s="59" t="s">
        <v>36</v>
      </c>
      <c r="M316" s="59"/>
      <c r="N316" s="81"/>
      <c r="O316" s="81"/>
      <c r="P316" s="81"/>
      <c r="Q316" s="82"/>
      <c r="R316" s="82"/>
      <c r="S316" s="40"/>
      <c r="T316" s="40"/>
      <c r="U316" s="81"/>
      <c r="V316" s="233"/>
    </row>
    <row r="317" spans="1:22" ht="116.1" customHeight="1" thickBot="1" x14ac:dyDescent="0.25">
      <c r="B317" s="6" t="s">
        <v>291</v>
      </c>
      <c r="C317" s="58" t="s">
        <v>75</v>
      </c>
      <c r="D317" s="59" t="s">
        <v>76</v>
      </c>
      <c r="E317" s="273" t="str">
        <f t="shared" si="31"/>
        <v>Modified Rankin Scale (mRS)</v>
      </c>
      <c r="F317" s="7" t="s">
        <v>17</v>
      </c>
      <c r="G317" s="7" t="s">
        <v>187</v>
      </c>
      <c r="H317" s="7" t="s">
        <v>4</v>
      </c>
      <c r="I317" s="8">
        <v>2425</v>
      </c>
      <c r="J317" s="2" t="str">
        <f t="shared" si="32"/>
        <v>OLS; response mapping</v>
      </c>
      <c r="K317" s="59" t="s">
        <v>28</v>
      </c>
      <c r="L317" s="59"/>
      <c r="M317" s="59"/>
      <c r="N317" s="81"/>
      <c r="O317" s="81"/>
      <c r="P317" s="81"/>
      <c r="Q317" s="82" t="s">
        <v>37</v>
      </c>
      <c r="R317" s="81"/>
      <c r="S317" s="40" t="s">
        <v>164</v>
      </c>
      <c r="T317" s="18" t="s">
        <v>200</v>
      </c>
      <c r="U317" s="82" t="s">
        <v>200</v>
      </c>
      <c r="V317" s="12" t="s">
        <v>472</v>
      </c>
    </row>
    <row r="318" spans="1:22" ht="89.25" customHeight="1" thickBot="1" x14ac:dyDescent="0.25">
      <c r="B318" s="158" t="s">
        <v>675</v>
      </c>
      <c r="C318" s="58" t="s">
        <v>646</v>
      </c>
      <c r="D318" s="59" t="s">
        <v>23</v>
      </c>
      <c r="E318" s="273" t="str">
        <f t="shared" si="31"/>
        <v>SF-12</v>
      </c>
      <c r="F318" s="7" t="s">
        <v>17</v>
      </c>
      <c r="G318" s="7" t="s">
        <v>19</v>
      </c>
      <c r="H318" s="7" t="s">
        <v>19</v>
      </c>
      <c r="I318" s="8">
        <v>19678</v>
      </c>
      <c r="J318" s="2" t="str">
        <f t="shared" si="32"/>
        <v>OLS; 2-part; CLAD; response mapping; limited dependent variable mixture model</v>
      </c>
      <c r="K318" s="59" t="s">
        <v>28</v>
      </c>
      <c r="L318" s="59"/>
      <c r="M318" s="59"/>
      <c r="N318" s="82" t="s">
        <v>35</v>
      </c>
      <c r="O318" s="82" t="s">
        <v>48</v>
      </c>
      <c r="P318" s="81"/>
      <c r="Q318" s="82" t="s">
        <v>37</v>
      </c>
      <c r="R318" s="81" t="s">
        <v>402</v>
      </c>
      <c r="S318" s="40"/>
      <c r="T318" s="18"/>
      <c r="U318" s="82"/>
      <c r="V318" s="12"/>
    </row>
    <row r="319" spans="1:22" ht="51.95" customHeight="1" thickBot="1" x14ac:dyDescent="0.25">
      <c r="B319" s="378" t="s">
        <v>912</v>
      </c>
      <c r="C319" s="388" t="s">
        <v>913</v>
      </c>
      <c r="D319" s="381" t="s">
        <v>910</v>
      </c>
      <c r="E319" s="351" t="str">
        <f t="shared" si="31"/>
        <v>Quality of Life Alzheimer’s Disease Scale (QoL-AD)</v>
      </c>
      <c r="F319" s="385" t="s">
        <v>67</v>
      </c>
      <c r="G319" s="379" t="s">
        <v>911</v>
      </c>
      <c r="H319" s="379" t="s">
        <v>8</v>
      </c>
      <c r="I319" s="380">
        <v>1099</v>
      </c>
      <c r="J319" s="2" t="str">
        <f t="shared" si="32"/>
        <v>OLS; 2-part; CLAD; Tobit; response mapping</v>
      </c>
      <c r="K319" s="381" t="s">
        <v>28</v>
      </c>
      <c r="L319" s="381"/>
      <c r="M319" s="381"/>
      <c r="N319" s="383" t="s">
        <v>35</v>
      </c>
      <c r="O319" s="383" t="s">
        <v>48</v>
      </c>
      <c r="P319" s="382" t="s">
        <v>74</v>
      </c>
      <c r="Q319" s="383" t="s">
        <v>37</v>
      </c>
      <c r="R319" s="81"/>
      <c r="S319" s="40"/>
      <c r="T319" s="18"/>
      <c r="U319" s="82"/>
      <c r="V319" s="12"/>
    </row>
    <row r="320" spans="1:22" ht="39" customHeight="1" thickBot="1" x14ac:dyDescent="0.25">
      <c r="B320" s="12" t="s">
        <v>292</v>
      </c>
      <c r="C320" s="58" t="s">
        <v>130</v>
      </c>
      <c r="D320" s="59" t="s">
        <v>25</v>
      </c>
      <c r="E320" s="273" t="str">
        <f t="shared" si="31"/>
        <v>SF-36</v>
      </c>
      <c r="F320" s="7" t="s">
        <v>17</v>
      </c>
      <c r="G320" s="7" t="s">
        <v>154</v>
      </c>
      <c r="H320" s="7" t="s">
        <v>69</v>
      </c>
      <c r="I320" s="8">
        <f>25783+7465</f>
        <v>33248</v>
      </c>
      <c r="J320" s="2" t="str">
        <f t="shared" si="32"/>
        <v>CLAD; Tobit; random effects GLS</v>
      </c>
      <c r="K320" s="59"/>
      <c r="L320" s="59"/>
      <c r="M320" s="59"/>
      <c r="N320" s="81"/>
      <c r="O320" s="82" t="s">
        <v>48</v>
      </c>
      <c r="P320" s="82" t="s">
        <v>74</v>
      </c>
      <c r="Q320" s="81"/>
      <c r="R320" s="82" t="s">
        <v>157</v>
      </c>
      <c r="S320" s="40" t="s">
        <v>165</v>
      </c>
      <c r="T320" s="40"/>
      <c r="U320" s="81"/>
      <c r="V320" s="17"/>
    </row>
    <row r="321" spans="1:22" ht="12.95" customHeight="1" thickBot="1" x14ac:dyDescent="0.25">
      <c r="B321" s="487" t="s">
        <v>778</v>
      </c>
      <c r="C321" s="204" t="s">
        <v>777</v>
      </c>
      <c r="D321" s="243" t="s">
        <v>18</v>
      </c>
      <c r="E321" s="223" t="str">
        <f t="shared" ref="E321:E380" si="33">D321</f>
        <v>SF-6D</v>
      </c>
      <c r="F321" s="223" t="s">
        <v>17</v>
      </c>
      <c r="G321" s="223" t="s">
        <v>19</v>
      </c>
      <c r="H321" s="223" t="s">
        <v>19</v>
      </c>
      <c r="I321" s="15">
        <v>12048</v>
      </c>
      <c r="J321" s="478" t="str">
        <f t="shared" si="32"/>
        <v>OLS; new model based on the mixed logit. Utilities were mapped via VAS valuations or rankings of multiple health states, not patients' responses to both questionnaires</v>
      </c>
      <c r="K321" s="59" t="s">
        <v>28</v>
      </c>
      <c r="L321" s="59"/>
      <c r="M321" s="59"/>
      <c r="N321" s="81"/>
      <c r="O321" s="81"/>
      <c r="P321" s="81"/>
      <c r="Q321" s="81"/>
      <c r="R321" s="152" t="s">
        <v>782</v>
      </c>
      <c r="S321" s="40"/>
      <c r="T321" s="553" t="s">
        <v>232</v>
      </c>
      <c r="U321" s="551" t="s">
        <v>232</v>
      </c>
      <c r="V321" s="489" t="s">
        <v>324</v>
      </c>
    </row>
    <row r="322" spans="1:22" ht="12.95" customHeight="1" thickBot="1" x14ac:dyDescent="0.25">
      <c r="B322" s="512"/>
      <c r="C322" s="56" t="s">
        <v>777</v>
      </c>
      <c r="D322" s="57" t="s">
        <v>2</v>
      </c>
      <c r="E322" s="270" t="str">
        <f t="shared" si="33"/>
        <v>HUI2</v>
      </c>
      <c r="F322" s="270" t="s">
        <v>17</v>
      </c>
      <c r="G322" s="270" t="s">
        <v>19</v>
      </c>
      <c r="H322" s="270" t="s">
        <v>19</v>
      </c>
      <c r="I322" s="14">
        <v>12048</v>
      </c>
      <c r="J322" s="479"/>
      <c r="K322" s="59" t="s">
        <v>28</v>
      </c>
      <c r="L322" s="59"/>
      <c r="M322" s="59"/>
      <c r="N322" s="81"/>
      <c r="O322" s="81"/>
      <c r="P322" s="81"/>
      <c r="Q322" s="81"/>
      <c r="R322" s="152" t="s">
        <v>782</v>
      </c>
      <c r="S322" s="261"/>
      <c r="T322" s="554"/>
      <c r="U322" s="552"/>
      <c r="V322" s="555"/>
    </row>
    <row r="323" spans="1:22" ht="51" customHeight="1" thickBot="1" x14ac:dyDescent="0.25">
      <c r="B323" s="512"/>
      <c r="C323" s="56" t="s">
        <v>777</v>
      </c>
      <c r="D323" s="57" t="s">
        <v>417</v>
      </c>
      <c r="E323" s="270" t="str">
        <f t="shared" si="33"/>
        <v>AQL-5D (asthma‐specific preference-based measure based on Asthma Quality of Life Questionnaire)</v>
      </c>
      <c r="F323" s="270" t="s">
        <v>17</v>
      </c>
      <c r="G323" s="270" t="s">
        <v>19</v>
      </c>
      <c r="H323" s="270" t="s">
        <v>19</v>
      </c>
      <c r="I323" s="14">
        <v>12048</v>
      </c>
      <c r="J323" s="479"/>
      <c r="K323" s="59" t="s">
        <v>28</v>
      </c>
      <c r="L323" s="59"/>
      <c r="M323" s="59"/>
      <c r="N323" s="81"/>
      <c r="O323" s="81"/>
      <c r="P323" s="81"/>
      <c r="Q323" s="81"/>
      <c r="R323" s="152" t="s">
        <v>782</v>
      </c>
      <c r="S323" s="261"/>
      <c r="T323" s="554"/>
      <c r="U323" s="552"/>
      <c r="V323" s="555"/>
    </row>
    <row r="324" spans="1:22" ht="12.95" customHeight="1" thickBot="1" x14ac:dyDescent="0.25">
      <c r="B324" s="512"/>
      <c r="C324" s="56" t="s">
        <v>777</v>
      </c>
      <c r="D324" s="57" t="s">
        <v>171</v>
      </c>
      <c r="E324" s="270" t="str">
        <f t="shared" si="33"/>
        <v>OPUS</v>
      </c>
      <c r="F324" s="270" t="s">
        <v>17</v>
      </c>
      <c r="G324" s="270" t="s">
        <v>19</v>
      </c>
      <c r="H324" s="270" t="s">
        <v>19</v>
      </c>
      <c r="I324" s="14">
        <v>12048</v>
      </c>
      <c r="J324" s="479"/>
      <c r="K324" s="59" t="s">
        <v>28</v>
      </c>
      <c r="L324" s="59"/>
      <c r="M324" s="59"/>
      <c r="N324" s="81"/>
      <c r="O324" s="81"/>
      <c r="P324" s="81"/>
      <c r="Q324" s="81"/>
      <c r="R324" s="152" t="s">
        <v>782</v>
      </c>
      <c r="S324" s="261"/>
      <c r="T324" s="554"/>
      <c r="U324" s="552"/>
      <c r="V324" s="555"/>
    </row>
    <row r="325" spans="1:22" ht="12.95" customHeight="1" thickBot="1" x14ac:dyDescent="0.25">
      <c r="B325" s="512"/>
      <c r="C325" s="56" t="s">
        <v>777</v>
      </c>
      <c r="D325" s="57" t="s">
        <v>172</v>
      </c>
      <c r="E325" s="270" t="str">
        <f t="shared" si="33"/>
        <v>ICECAP</v>
      </c>
      <c r="F325" s="270" t="s">
        <v>17</v>
      </c>
      <c r="G325" s="270" t="s">
        <v>19</v>
      </c>
      <c r="H325" s="270" t="s">
        <v>19</v>
      </c>
      <c r="I325" s="14">
        <v>12048</v>
      </c>
      <c r="J325" s="479"/>
      <c r="K325" s="59" t="s">
        <v>28</v>
      </c>
      <c r="L325" s="59"/>
      <c r="M325" s="59"/>
      <c r="N325" s="81"/>
      <c r="O325" s="81"/>
      <c r="P325" s="81"/>
      <c r="Q325" s="81"/>
      <c r="R325" s="152" t="s">
        <v>782</v>
      </c>
      <c r="S325" s="261"/>
      <c r="T325" s="554"/>
      <c r="U325" s="552"/>
      <c r="V325" s="555"/>
    </row>
    <row r="326" spans="1:22" ht="12.95" customHeight="1" thickBot="1" x14ac:dyDescent="0.25">
      <c r="B326" s="512"/>
      <c r="C326" s="56" t="s">
        <v>777</v>
      </c>
      <c r="D326" s="57" t="s">
        <v>17</v>
      </c>
      <c r="E326" s="270" t="str">
        <f t="shared" si="33"/>
        <v>EQ-5D</v>
      </c>
      <c r="F326" s="270" t="s">
        <v>18</v>
      </c>
      <c r="G326" s="270" t="s">
        <v>19</v>
      </c>
      <c r="H326" s="270" t="s">
        <v>19</v>
      </c>
      <c r="I326" s="14">
        <v>12048</v>
      </c>
      <c r="J326" s="479"/>
      <c r="K326" s="59" t="s">
        <v>28</v>
      </c>
      <c r="L326" s="59"/>
      <c r="M326" s="59"/>
      <c r="N326" s="81"/>
      <c r="O326" s="81"/>
      <c r="P326" s="81"/>
      <c r="Q326" s="81"/>
      <c r="R326" s="152" t="s">
        <v>782</v>
      </c>
      <c r="S326" s="261"/>
      <c r="T326" s="554"/>
      <c r="U326" s="552"/>
      <c r="V326" s="555"/>
    </row>
    <row r="327" spans="1:22" ht="12.95" customHeight="1" thickBot="1" x14ac:dyDescent="0.25">
      <c r="B327" s="512"/>
      <c r="C327" s="56" t="s">
        <v>777</v>
      </c>
      <c r="D327" s="57" t="s">
        <v>2</v>
      </c>
      <c r="E327" s="270" t="str">
        <f t="shared" si="33"/>
        <v>HUI2</v>
      </c>
      <c r="F327" s="270" t="s">
        <v>18</v>
      </c>
      <c r="G327" s="270" t="s">
        <v>19</v>
      </c>
      <c r="H327" s="270" t="s">
        <v>19</v>
      </c>
      <c r="I327" s="14">
        <v>12048</v>
      </c>
      <c r="J327" s="479"/>
      <c r="K327" s="59" t="s">
        <v>28</v>
      </c>
      <c r="L327" s="59"/>
      <c r="M327" s="59"/>
      <c r="N327" s="81"/>
      <c r="O327" s="81"/>
      <c r="P327" s="81"/>
      <c r="Q327" s="81"/>
      <c r="R327" s="152" t="s">
        <v>782</v>
      </c>
      <c r="S327" s="261"/>
      <c r="T327" s="554"/>
      <c r="U327" s="552"/>
      <c r="V327" s="555"/>
    </row>
    <row r="328" spans="1:22" ht="52.5" customHeight="1" thickBot="1" x14ac:dyDescent="0.25">
      <c r="B328" s="512"/>
      <c r="C328" s="56" t="s">
        <v>777</v>
      </c>
      <c r="D328" s="57" t="s">
        <v>417</v>
      </c>
      <c r="E328" s="270" t="str">
        <f t="shared" si="33"/>
        <v>AQL-5D (asthma‐specific preference-based measure based on Asthma Quality of Life Questionnaire)</v>
      </c>
      <c r="F328" s="270" t="s">
        <v>18</v>
      </c>
      <c r="G328" s="270" t="s">
        <v>19</v>
      </c>
      <c r="H328" s="270" t="s">
        <v>19</v>
      </c>
      <c r="I328" s="14">
        <v>12048</v>
      </c>
      <c r="J328" s="479"/>
      <c r="K328" s="59" t="s">
        <v>28</v>
      </c>
      <c r="L328" s="59"/>
      <c r="M328" s="59"/>
      <c r="N328" s="81"/>
      <c r="O328" s="81"/>
      <c r="P328" s="81"/>
      <c r="Q328" s="81"/>
      <c r="R328" s="152" t="s">
        <v>782</v>
      </c>
      <c r="S328" s="261"/>
      <c r="T328" s="554"/>
      <c r="U328" s="552"/>
      <c r="V328" s="555"/>
    </row>
    <row r="329" spans="1:22" ht="12.95" customHeight="1" thickBot="1" x14ac:dyDescent="0.25">
      <c r="B329" s="512"/>
      <c r="C329" s="56" t="s">
        <v>777</v>
      </c>
      <c r="D329" s="57" t="s">
        <v>171</v>
      </c>
      <c r="E329" s="270" t="str">
        <f t="shared" si="33"/>
        <v>OPUS</v>
      </c>
      <c r="F329" s="270" t="s">
        <v>18</v>
      </c>
      <c r="G329" s="270" t="s">
        <v>19</v>
      </c>
      <c r="H329" s="270" t="s">
        <v>19</v>
      </c>
      <c r="I329" s="14">
        <v>12048</v>
      </c>
      <c r="J329" s="479"/>
      <c r="K329" s="59" t="s">
        <v>28</v>
      </c>
      <c r="L329" s="59"/>
      <c r="M329" s="59"/>
      <c r="N329" s="81"/>
      <c r="O329" s="81"/>
      <c r="P329" s="81"/>
      <c r="Q329" s="81"/>
      <c r="R329" s="152" t="s">
        <v>782</v>
      </c>
      <c r="S329" s="261"/>
      <c r="T329" s="554"/>
      <c r="U329" s="552"/>
      <c r="V329" s="555"/>
    </row>
    <row r="330" spans="1:22" ht="12.95" customHeight="1" thickBot="1" x14ac:dyDescent="0.25">
      <c r="B330" s="512"/>
      <c r="C330" s="56" t="s">
        <v>777</v>
      </c>
      <c r="D330" s="57" t="s">
        <v>172</v>
      </c>
      <c r="E330" s="270" t="str">
        <f t="shared" si="33"/>
        <v>ICECAP</v>
      </c>
      <c r="F330" s="270" t="s">
        <v>18</v>
      </c>
      <c r="G330" s="270" t="s">
        <v>19</v>
      </c>
      <c r="H330" s="270" t="s">
        <v>19</v>
      </c>
      <c r="I330" s="14">
        <v>12048</v>
      </c>
      <c r="J330" s="479"/>
      <c r="K330" s="59" t="s">
        <v>28</v>
      </c>
      <c r="L330" s="59"/>
      <c r="M330" s="59"/>
      <c r="N330" s="81"/>
      <c r="O330" s="81"/>
      <c r="P330" s="81"/>
      <c r="Q330" s="81"/>
      <c r="R330" s="152" t="s">
        <v>782</v>
      </c>
      <c r="S330" s="261"/>
      <c r="T330" s="554"/>
      <c r="U330" s="552"/>
      <c r="V330" s="555"/>
    </row>
    <row r="331" spans="1:22" ht="12.95" customHeight="1" thickBot="1" x14ac:dyDescent="0.25">
      <c r="B331" s="512"/>
      <c r="C331" s="56" t="s">
        <v>777</v>
      </c>
      <c r="D331" s="57" t="s">
        <v>17</v>
      </c>
      <c r="E331" s="270" t="str">
        <f t="shared" si="33"/>
        <v>EQ-5D</v>
      </c>
      <c r="F331" s="270" t="s">
        <v>2</v>
      </c>
      <c r="G331" s="270" t="s">
        <v>19</v>
      </c>
      <c r="H331" s="270" t="s">
        <v>19</v>
      </c>
      <c r="I331" s="14">
        <v>12048</v>
      </c>
      <c r="J331" s="479"/>
      <c r="K331" s="59" t="s">
        <v>28</v>
      </c>
      <c r="L331" s="59"/>
      <c r="M331" s="59"/>
      <c r="N331" s="81"/>
      <c r="O331" s="81"/>
      <c r="P331" s="81"/>
      <c r="Q331" s="81"/>
      <c r="R331" s="152" t="s">
        <v>782</v>
      </c>
      <c r="S331" s="261"/>
      <c r="T331" s="554"/>
      <c r="U331" s="552"/>
      <c r="V331" s="555"/>
    </row>
    <row r="332" spans="1:22" ht="51.75" customHeight="1" thickBot="1" x14ac:dyDescent="0.25">
      <c r="B332" s="512"/>
      <c r="C332" s="56" t="s">
        <v>777</v>
      </c>
      <c r="D332" s="57" t="s">
        <v>417</v>
      </c>
      <c r="E332" s="270" t="str">
        <f t="shared" si="33"/>
        <v>AQL-5D (asthma‐specific preference-based measure based on Asthma Quality of Life Questionnaire)</v>
      </c>
      <c r="F332" s="270" t="s">
        <v>2</v>
      </c>
      <c r="G332" s="270" t="s">
        <v>19</v>
      </c>
      <c r="H332" s="270" t="s">
        <v>19</v>
      </c>
      <c r="I332" s="14">
        <v>12048</v>
      </c>
      <c r="J332" s="479"/>
      <c r="K332" s="59" t="s">
        <v>28</v>
      </c>
      <c r="L332" s="59"/>
      <c r="M332" s="59"/>
      <c r="N332" s="81"/>
      <c r="O332" s="81"/>
      <c r="P332" s="81"/>
      <c r="Q332" s="81"/>
      <c r="R332" s="152" t="s">
        <v>782</v>
      </c>
      <c r="S332" s="261"/>
      <c r="T332" s="554"/>
      <c r="U332" s="552"/>
      <c r="V332" s="555"/>
    </row>
    <row r="333" spans="1:22" ht="12.95" customHeight="1" thickBot="1" x14ac:dyDescent="0.25">
      <c r="B333" s="512"/>
      <c r="C333" s="56" t="s">
        <v>777</v>
      </c>
      <c r="D333" s="57" t="s">
        <v>171</v>
      </c>
      <c r="E333" s="270" t="str">
        <f t="shared" si="33"/>
        <v>OPUS</v>
      </c>
      <c r="F333" s="270" t="s">
        <v>2</v>
      </c>
      <c r="G333" s="270" t="s">
        <v>19</v>
      </c>
      <c r="H333" s="270" t="s">
        <v>19</v>
      </c>
      <c r="I333" s="14">
        <v>12048</v>
      </c>
      <c r="J333" s="479"/>
      <c r="K333" s="59" t="s">
        <v>28</v>
      </c>
      <c r="L333" s="59"/>
      <c r="M333" s="59"/>
      <c r="N333" s="81"/>
      <c r="O333" s="81"/>
      <c r="P333" s="81"/>
      <c r="Q333" s="81"/>
      <c r="R333" s="152" t="s">
        <v>782</v>
      </c>
      <c r="S333" s="261"/>
      <c r="T333" s="554"/>
      <c r="U333" s="552"/>
      <c r="V333" s="555"/>
    </row>
    <row r="334" spans="1:22" ht="12.95" customHeight="1" thickBot="1" x14ac:dyDescent="0.25">
      <c r="B334" s="512"/>
      <c r="C334" s="56" t="s">
        <v>777</v>
      </c>
      <c r="D334" s="57" t="s">
        <v>172</v>
      </c>
      <c r="E334" s="270" t="str">
        <f t="shared" si="33"/>
        <v>ICECAP</v>
      </c>
      <c r="F334" s="270" t="s">
        <v>2</v>
      </c>
      <c r="G334" s="270" t="s">
        <v>19</v>
      </c>
      <c r="H334" s="270" t="s">
        <v>19</v>
      </c>
      <c r="I334" s="14">
        <v>12048</v>
      </c>
      <c r="J334" s="479"/>
      <c r="K334" s="59" t="s">
        <v>28</v>
      </c>
      <c r="L334" s="59"/>
      <c r="M334" s="59"/>
      <c r="N334" s="81"/>
      <c r="O334" s="81"/>
      <c r="P334" s="81"/>
      <c r="Q334" s="81"/>
      <c r="R334" s="152" t="s">
        <v>782</v>
      </c>
      <c r="S334" s="261"/>
      <c r="T334" s="554"/>
      <c r="U334" s="552"/>
      <c r="V334" s="555"/>
    </row>
    <row r="335" spans="1:22" ht="12.95" customHeight="1" thickBot="1" x14ac:dyDescent="0.25">
      <c r="B335" s="512"/>
      <c r="C335" s="68" t="s">
        <v>777</v>
      </c>
      <c r="D335" s="244" t="s">
        <v>18</v>
      </c>
      <c r="E335" s="228" t="str">
        <f t="shared" si="33"/>
        <v>SF-6D</v>
      </c>
      <c r="F335" s="228" t="s">
        <v>2</v>
      </c>
      <c r="G335" s="228" t="s">
        <v>19</v>
      </c>
      <c r="H335" s="228" t="s">
        <v>19</v>
      </c>
      <c r="I335" s="19">
        <v>12048</v>
      </c>
      <c r="J335" s="479"/>
      <c r="K335" s="243" t="s">
        <v>28</v>
      </c>
      <c r="L335" s="243"/>
      <c r="M335" s="243"/>
      <c r="N335" s="240"/>
      <c r="O335" s="240"/>
      <c r="P335" s="240"/>
      <c r="Q335" s="240"/>
      <c r="R335" s="152" t="s">
        <v>782</v>
      </c>
      <c r="S335" s="261"/>
      <c r="T335" s="554"/>
      <c r="U335" s="552"/>
      <c r="V335" s="555"/>
    </row>
    <row r="336" spans="1:22" s="474" customFormat="1" ht="39" customHeight="1" thickBot="1" x14ac:dyDescent="0.25">
      <c r="A336" s="21"/>
      <c r="B336" s="12" t="s">
        <v>637</v>
      </c>
      <c r="C336" s="58" t="s">
        <v>638</v>
      </c>
      <c r="D336" s="59" t="s">
        <v>639</v>
      </c>
      <c r="E336" s="7" t="str">
        <f t="shared" si="33"/>
        <v>Overactive Bladder Questionnaire 5-dimensional health classification system (OAB-5D)</v>
      </c>
      <c r="F336" s="7" t="s">
        <v>17</v>
      </c>
      <c r="G336" s="7" t="s">
        <v>376</v>
      </c>
      <c r="H336" s="7" t="s">
        <v>13</v>
      </c>
      <c r="I336" s="8">
        <v>246</v>
      </c>
      <c r="J336" s="2" t="str">
        <f>CONCATENATE(IF(K336="","",CONCATENATE(K336,IF(COUNTA(K336:R336)=COUNTA(K336),"","; "))),IF(L336="","",CONCATENATE(L336,IF(COUNTA(K336:R336)=COUNTA(K336:L336),"","; "))),IF(M336="","",CONCATENATE(M336,IF(COUNTA(K336:R336)=COUNTA(K336:M336),"","; "))),IF(N336="","",CONCATENATE(N336,IF(COUNTA(K336:R336)=COUNTA(K336:N336),"","; "))),IF(O336="","",CONCATENATE(O336,IF(COUNTA(K336:R336)=COUNTA(K336:O336),"","; "))),IF(P336="","",CONCATENATE(P336,IF(COUNTA(K336:R336)=COUNTA(K336:P336),"","; "))),IF(Q336="","",CONCATENATE(Q336,IF(COUNTA(K336:R336)=COUNTA(K336:Q336),"","; "))),IF(R336="","",R336))</f>
        <v>GLM; Tobit</v>
      </c>
      <c r="K336" s="121"/>
      <c r="L336" s="121" t="s">
        <v>36</v>
      </c>
      <c r="M336" s="121"/>
      <c r="N336" s="139"/>
      <c r="O336" s="139"/>
      <c r="P336" s="139" t="s">
        <v>74</v>
      </c>
      <c r="Q336" s="139"/>
      <c r="R336" s="139"/>
      <c r="S336" s="140"/>
      <c r="T336" s="141"/>
      <c r="U336" s="142"/>
      <c r="V336" s="12" t="s">
        <v>640</v>
      </c>
    </row>
    <row r="337" spans="1:22" ht="25.5" customHeight="1" thickBot="1" x14ac:dyDescent="0.25">
      <c r="B337" s="512" t="s">
        <v>632</v>
      </c>
      <c r="C337" s="68" t="s">
        <v>633</v>
      </c>
      <c r="D337" s="244" t="s">
        <v>451</v>
      </c>
      <c r="E337" s="20" t="str">
        <f t="shared" si="33"/>
        <v>Roland-Morris Disability Questionnaire (RMDQ)</v>
      </c>
      <c r="F337" s="20" t="s">
        <v>17</v>
      </c>
      <c r="G337" s="455" t="s">
        <v>193</v>
      </c>
      <c r="H337" s="455" t="s">
        <v>9</v>
      </c>
      <c r="I337" s="29" t="s">
        <v>454</v>
      </c>
      <c r="J337" s="463" t="str">
        <f>CONCATENATE(IF(K337="","",CONCATENATE(K337,IF(COUNTA(K337:R337)=COUNTA(K337),"","; "))),IF(L337="","",CONCATENATE(L337,IF(COUNTA(K337:R337)=COUNTA(K337:L337),"","; "))),IF(M337="","",CONCATENATE(M337,IF(COUNTA(K337:R337)=COUNTA(K337:M337),"","; "))),IF(N337="","",CONCATENATE(N337,IF(COUNTA(K337:R337)=COUNTA(K337:N337),"","; "))),IF(O337="","",CONCATENATE(O337,IF(COUNTA(K337:R337)=COUNTA(K337:O337),"","; "))),IF(P337="","",CONCATENATE(P337,IF(COUNTA(K337:R337)=COUNTA(K337:P337),"","; "))),IF(Q337="","",CONCATENATE(Q337,IF(COUNTA(K337:R337)=COUNTA(K337:Q337),"","; "))),IF(R337="","",R337))</f>
        <v>OLS; linear spline</v>
      </c>
      <c r="K337" s="137" t="s">
        <v>28</v>
      </c>
      <c r="L337" s="244"/>
      <c r="M337" s="244"/>
      <c r="N337" s="241"/>
      <c r="O337" s="241"/>
      <c r="P337" s="241"/>
      <c r="Q337" s="241"/>
      <c r="R337" s="127" t="s">
        <v>453</v>
      </c>
      <c r="S337" s="262"/>
      <c r="T337" s="268"/>
      <c r="U337" s="267"/>
      <c r="V337" s="269"/>
    </row>
    <row r="338" spans="1:22" ht="39" customHeight="1" thickBot="1" x14ac:dyDescent="0.25">
      <c r="B338" s="498"/>
      <c r="C338" s="68" t="s">
        <v>633</v>
      </c>
      <c r="D338" s="244" t="s">
        <v>452</v>
      </c>
      <c r="E338" s="20" t="str">
        <f t="shared" si="33"/>
        <v>Roland-Morris Disability Questionnaire (RMDQ) and numerical rating scales (NRS) of pain</v>
      </c>
      <c r="F338" s="224" t="s">
        <v>17</v>
      </c>
      <c r="G338" s="228" t="s">
        <v>193</v>
      </c>
      <c r="H338" s="228" t="s">
        <v>9</v>
      </c>
      <c r="I338" s="198" t="str">
        <f>I337</f>
        <v>5224 patients</v>
      </c>
      <c r="J338" s="458" t="str">
        <f>CONCATENATE(IF(K338="","",CONCATENATE(K338,IF(COUNTA(K338:R338)=COUNTA(K338),"","; "))),IF(L338="","",CONCATENATE(L338,IF(COUNTA(K338:R338)=COUNTA(K338:L338),"","; "))),IF(M338="","",CONCATENATE(M338,IF(COUNTA(K338:R338)=COUNTA(K338:M338),"","; "))),IF(N338="","",CONCATENATE(N338,IF(COUNTA(K338:R338)=COUNTA(K338:N338),"","; "))),IF(O338="","",CONCATENATE(O338,IF(COUNTA(K338:R338)=COUNTA(K338:O338),"","; "))),IF(P338="","",CONCATENATE(P338,IF(COUNTA(K338:R338)=COUNTA(K338:P338),"","; "))),IF(Q338="","",CONCATENATE(Q338,IF(COUNTA(K338:R338)=COUNTA(K338:Q338),"","; "))),IF(R338="","",R338))</f>
        <v>OLS; linear spline</v>
      </c>
      <c r="K338" s="209" t="s">
        <v>28</v>
      </c>
      <c r="L338" s="243"/>
      <c r="M338" s="243"/>
      <c r="N338" s="240"/>
      <c r="O338" s="240"/>
      <c r="P338" s="240"/>
      <c r="Q338" s="240"/>
      <c r="R338" s="96" t="s">
        <v>453</v>
      </c>
      <c r="S338" s="261"/>
      <c r="T338" s="268"/>
      <c r="U338" s="267"/>
      <c r="V338" s="269"/>
    </row>
    <row r="339" spans="1:22" ht="39" customHeight="1" x14ac:dyDescent="0.2">
      <c r="B339" s="491" t="s">
        <v>293</v>
      </c>
      <c r="C339" s="62" t="s">
        <v>79</v>
      </c>
      <c r="D339" s="55" t="s">
        <v>80</v>
      </c>
      <c r="E339" s="273" t="str">
        <f t="shared" si="33"/>
        <v>Moorehead-Ardelt II questionnaire (MA-II)</v>
      </c>
      <c r="F339" s="273" t="s">
        <v>17</v>
      </c>
      <c r="G339" s="273" t="s">
        <v>136</v>
      </c>
      <c r="H339" s="273" t="s">
        <v>6</v>
      </c>
      <c r="I339" s="13">
        <v>414</v>
      </c>
      <c r="J339" s="463" t="str">
        <f t="shared" ref="J339:J358" si="34">CONCATENATE(IF(K339="","",CONCATENATE(K339,IF(COUNTA(K339:R339)=COUNTA(K339),"","; "))),IF(L339="","",CONCATENATE(L339,IF(COUNTA(K339:R339)=COUNTA(K339:L339),"","; "))),IF(M339="","",CONCATENATE(M339,IF(COUNTA(K339:R339)=COUNTA(K339:M339),"","; "))),IF(N339="","",CONCATENATE(N339,IF(COUNTA(K339:R339)=COUNTA(K339:N339),"","; "))),IF(O339="","",CONCATENATE(O339,IF(COUNTA(K339:R339)=COUNTA(K339:O339),"","; "))),IF(P339="","",CONCATENATE(P339,IF(COUNTA(K339:R339)=COUNTA(K339:P339),"","; "))),IF(Q339="","",CONCATENATE(Q339,IF(COUNTA(K339:R339)=COUNTA(K339:Q339),"","; "))),IF(R339="","",R339))</f>
        <v>OLS</v>
      </c>
      <c r="K339" s="55" t="s">
        <v>28</v>
      </c>
      <c r="L339" s="55"/>
      <c r="M339" s="55"/>
      <c r="N339" s="79"/>
      <c r="O339" s="79"/>
      <c r="P339" s="79"/>
      <c r="Q339" s="86"/>
      <c r="R339" s="79"/>
      <c r="S339" s="36"/>
      <c r="T339" s="36"/>
      <c r="U339" s="79"/>
      <c r="V339" s="44"/>
    </row>
    <row r="340" spans="1:22" ht="39" customHeight="1" thickBot="1" x14ac:dyDescent="0.25">
      <c r="B340" s="486"/>
      <c r="C340" s="63" t="s">
        <v>79</v>
      </c>
      <c r="D340" s="245" t="s">
        <v>80</v>
      </c>
      <c r="E340" s="20" t="str">
        <f t="shared" si="33"/>
        <v>Moorehead-Ardelt II questionnaire (MA-II)</v>
      </c>
      <c r="F340" s="224" t="s">
        <v>18</v>
      </c>
      <c r="G340" s="224" t="s">
        <v>136</v>
      </c>
      <c r="H340" s="224" t="s">
        <v>6</v>
      </c>
      <c r="I340" s="197">
        <v>368</v>
      </c>
      <c r="J340" s="458" t="str">
        <f t="shared" si="34"/>
        <v>OLS</v>
      </c>
      <c r="K340" s="245" t="s">
        <v>28</v>
      </c>
      <c r="L340" s="245"/>
      <c r="M340" s="245"/>
      <c r="N340" s="242"/>
      <c r="O340" s="242"/>
      <c r="P340" s="242"/>
      <c r="Q340" s="265"/>
      <c r="R340" s="242"/>
      <c r="S340" s="263"/>
      <c r="T340" s="263"/>
      <c r="U340" s="242"/>
      <c r="V340" s="246"/>
    </row>
    <row r="341" spans="1:22" ht="65.099999999999994" customHeight="1" thickBot="1" x14ac:dyDescent="0.25">
      <c r="B341" s="6" t="s">
        <v>294</v>
      </c>
      <c r="C341" s="67" t="s">
        <v>228</v>
      </c>
      <c r="D341" s="243" t="s">
        <v>233</v>
      </c>
      <c r="E341" s="273" t="str">
        <f t="shared" si="33"/>
        <v>General Health Questionnaire (GHQ-12)</v>
      </c>
      <c r="F341" s="7" t="s">
        <v>17</v>
      </c>
      <c r="G341" s="223" t="s">
        <v>19</v>
      </c>
      <c r="H341" s="223" t="s">
        <v>19</v>
      </c>
      <c r="I341" s="8">
        <f>3567*0.85</f>
        <v>3031.95</v>
      </c>
      <c r="J341" s="2" t="str">
        <f t="shared" si="34"/>
        <v>OLS</v>
      </c>
      <c r="K341" s="59" t="s">
        <v>28</v>
      </c>
      <c r="L341" s="59"/>
      <c r="M341" s="59"/>
      <c r="N341" s="81"/>
      <c r="O341" s="81"/>
      <c r="P341" s="81"/>
      <c r="Q341" s="82"/>
      <c r="R341" s="81"/>
      <c r="S341" s="40"/>
      <c r="T341" s="40"/>
      <c r="U341" s="81"/>
      <c r="V341" s="17"/>
    </row>
    <row r="342" spans="1:22" ht="26.1" customHeight="1" thickBot="1" x14ac:dyDescent="0.25">
      <c r="A342" s="149"/>
      <c r="B342" s="491" t="s">
        <v>591</v>
      </c>
      <c r="C342" s="54" t="s">
        <v>369</v>
      </c>
      <c r="D342" s="55" t="s">
        <v>371</v>
      </c>
      <c r="E342" s="273" t="str">
        <f t="shared" si="33"/>
        <v>Positive and negative syndrome scale (PANSS)</v>
      </c>
      <c r="F342" s="273" t="s">
        <v>17</v>
      </c>
      <c r="G342" s="273" t="s">
        <v>112</v>
      </c>
      <c r="H342" s="273" t="s">
        <v>8</v>
      </c>
      <c r="I342" s="29">
        <v>4471</v>
      </c>
      <c r="J342" s="463" t="str">
        <f t="shared" si="34"/>
        <v>response mapping; linear random effects model</v>
      </c>
      <c r="K342" s="55"/>
      <c r="L342" s="55"/>
      <c r="M342" s="55"/>
      <c r="N342" s="79"/>
      <c r="O342" s="79"/>
      <c r="P342" s="79"/>
      <c r="Q342" s="86" t="s">
        <v>37</v>
      </c>
      <c r="R342" s="86" t="s">
        <v>593</v>
      </c>
      <c r="S342" s="36"/>
      <c r="T342" s="234" t="s">
        <v>370</v>
      </c>
      <c r="U342" s="101" t="s">
        <v>590</v>
      </c>
      <c r="V342" s="489" t="s">
        <v>645</v>
      </c>
    </row>
    <row r="343" spans="1:22" ht="51.95" customHeight="1" thickBot="1" x14ac:dyDescent="0.25">
      <c r="A343" s="149"/>
      <c r="B343" s="492"/>
      <c r="C343" s="123" t="s">
        <v>369</v>
      </c>
      <c r="D343" s="75" t="s">
        <v>592</v>
      </c>
      <c r="E343" s="270" t="str">
        <f>D343</f>
        <v>Positive and negative syndrome scale (PANSS), Calgary Depression Scale for Schizophrenia (CDSS)</v>
      </c>
      <c r="F343" s="270" t="s">
        <v>17</v>
      </c>
      <c r="G343" s="270" t="s">
        <v>112</v>
      </c>
      <c r="H343" s="270" t="s">
        <v>8</v>
      </c>
      <c r="I343" s="30">
        <v>4470</v>
      </c>
      <c r="J343" s="464" t="str">
        <f t="shared" si="34"/>
        <v>linear random effects model</v>
      </c>
      <c r="K343" s="244"/>
      <c r="L343" s="244"/>
      <c r="M343" s="244"/>
      <c r="N343" s="241"/>
      <c r="O343" s="241"/>
      <c r="P343" s="241"/>
      <c r="Q343" s="92"/>
      <c r="R343" s="86" t="s">
        <v>593</v>
      </c>
      <c r="S343" s="262"/>
      <c r="T343" s="232"/>
      <c r="U343" s="252"/>
      <c r="V343" s="512"/>
    </row>
    <row r="344" spans="1:22" ht="39" customHeight="1" thickBot="1" x14ac:dyDescent="0.25">
      <c r="A344" s="149"/>
      <c r="B344" s="492"/>
      <c r="C344" s="54" t="s">
        <v>369</v>
      </c>
      <c r="D344" s="55" t="s">
        <v>371</v>
      </c>
      <c r="E344" s="20" t="str">
        <f>D344</f>
        <v>Positive and negative syndrome scale (PANSS)</v>
      </c>
      <c r="F344" s="20" t="s">
        <v>18</v>
      </c>
      <c r="G344" s="20" t="s">
        <v>112</v>
      </c>
      <c r="H344" s="20" t="s">
        <v>8</v>
      </c>
      <c r="I344" s="124">
        <v>4338</v>
      </c>
      <c r="J344" s="464" t="str">
        <f t="shared" si="34"/>
        <v>linear random effects model</v>
      </c>
      <c r="K344" s="244"/>
      <c r="L344" s="244"/>
      <c r="M344" s="244"/>
      <c r="N344" s="241"/>
      <c r="O344" s="241"/>
      <c r="P344" s="241"/>
      <c r="Q344" s="92"/>
      <c r="R344" s="86" t="s">
        <v>593</v>
      </c>
      <c r="S344" s="262"/>
      <c r="T344" s="232"/>
      <c r="U344" s="252"/>
      <c r="V344" s="512"/>
    </row>
    <row r="345" spans="1:22" ht="51.95" customHeight="1" thickBot="1" x14ac:dyDescent="0.25">
      <c r="B345" s="486"/>
      <c r="C345" s="123" t="s">
        <v>369</v>
      </c>
      <c r="D345" s="75" t="s">
        <v>592</v>
      </c>
      <c r="E345" s="274" t="str">
        <f>D345</f>
        <v>Positive and negative syndrome scale (PANSS), Calgary Depression Scale for Schizophrenia (CDSS)</v>
      </c>
      <c r="F345" s="20" t="s">
        <v>18</v>
      </c>
      <c r="G345" s="20" t="s">
        <v>112</v>
      </c>
      <c r="H345" s="20" t="s">
        <v>8</v>
      </c>
      <c r="I345" s="30">
        <v>4258</v>
      </c>
      <c r="J345" s="465" t="str">
        <f t="shared" si="34"/>
        <v>linear random effects model</v>
      </c>
      <c r="K345" s="245"/>
      <c r="L345" s="245"/>
      <c r="M345" s="245"/>
      <c r="N345" s="242"/>
      <c r="O345" s="242"/>
      <c r="P345" s="242"/>
      <c r="Q345" s="265"/>
      <c r="R345" s="86" t="s">
        <v>593</v>
      </c>
      <c r="S345" s="263"/>
      <c r="T345" s="233"/>
      <c r="U345" s="253" t="s">
        <v>590</v>
      </c>
      <c r="V345" s="503"/>
    </row>
    <row r="346" spans="1:22" ht="78" customHeight="1" thickBot="1" x14ac:dyDescent="0.25">
      <c r="A346" s="149"/>
      <c r="B346" s="6" t="s">
        <v>295</v>
      </c>
      <c r="C346" s="67" t="s">
        <v>231</v>
      </c>
      <c r="D346" s="243" t="s">
        <v>234</v>
      </c>
      <c r="E346" s="20" t="str">
        <f t="shared" si="33"/>
        <v>Nottingham Health Profiles (NHP)</v>
      </c>
      <c r="F346" s="7" t="s">
        <v>17</v>
      </c>
      <c r="G346" s="223" t="s">
        <v>236</v>
      </c>
      <c r="H346" s="223" t="s">
        <v>7</v>
      </c>
      <c r="I346" s="8" t="s">
        <v>235</v>
      </c>
      <c r="J346" s="463" t="str">
        <f t="shared" si="34"/>
        <v>OLS</v>
      </c>
      <c r="K346" s="59" t="s">
        <v>28</v>
      </c>
      <c r="L346" s="245"/>
      <c r="M346" s="245"/>
      <c r="N346" s="242"/>
      <c r="O346" s="242"/>
      <c r="P346" s="242"/>
      <c r="Q346" s="265"/>
      <c r="R346" s="265"/>
      <c r="S346" s="263"/>
      <c r="T346" s="233"/>
      <c r="U346" s="253"/>
      <c r="V346" s="233" t="s">
        <v>428</v>
      </c>
    </row>
    <row r="347" spans="1:22" ht="92.25" customHeight="1" thickBot="1" x14ac:dyDescent="0.25">
      <c r="B347" s="6" t="s">
        <v>349</v>
      </c>
      <c r="C347" s="67" t="s">
        <v>350</v>
      </c>
      <c r="D347" s="243" t="s">
        <v>351</v>
      </c>
      <c r="E347" s="273" t="str">
        <f t="shared" si="33"/>
        <v>12-item Multiple Sclerosis Walking Scale (MSWS-12)</v>
      </c>
      <c r="F347" s="7" t="s">
        <v>17</v>
      </c>
      <c r="G347" s="223" t="s">
        <v>61</v>
      </c>
      <c r="H347" s="7" t="s">
        <v>5</v>
      </c>
      <c r="I347" s="8">
        <v>1752</v>
      </c>
      <c r="J347" s="2" t="str">
        <f t="shared" si="34"/>
        <v>OLS</v>
      </c>
      <c r="K347" s="59" t="s">
        <v>28</v>
      </c>
      <c r="L347" s="59"/>
      <c r="M347" s="59"/>
      <c r="N347" s="81"/>
      <c r="O347" s="81"/>
      <c r="P347" s="81"/>
      <c r="Q347" s="82"/>
      <c r="R347" s="81"/>
      <c r="S347" s="40"/>
      <c r="T347" s="42" t="str">
        <f>U347</f>
        <v>Externally validated by {Sidovar, 2016 #507}. Cost utility analysis results of this algorithm and that by {Hawton, 2011 #222} are compared in {Limone, 2013 #326}</v>
      </c>
      <c r="U347" s="82" t="s">
        <v>642</v>
      </c>
      <c r="V347" s="18" t="s">
        <v>641</v>
      </c>
    </row>
    <row r="348" spans="1:22" ht="65.099999999999994" customHeight="1" thickBot="1" x14ac:dyDescent="0.25">
      <c r="B348" s="6" t="s">
        <v>458</v>
      </c>
      <c r="C348" s="67" t="s">
        <v>634</v>
      </c>
      <c r="D348" s="243" t="s">
        <v>459</v>
      </c>
      <c r="E348" s="273" t="str">
        <f t="shared" si="33"/>
        <v>Functional Assessment of Cancer Therapy - Prostate (FACT-P)</v>
      </c>
      <c r="F348" s="27" t="s">
        <v>17</v>
      </c>
      <c r="G348" s="256" t="s">
        <v>92</v>
      </c>
      <c r="H348" s="256" t="s">
        <v>3</v>
      </c>
      <c r="I348" s="43">
        <v>236</v>
      </c>
      <c r="J348" s="2" t="str">
        <f t="shared" si="34"/>
        <v>GEE; 2-part; group-specific model: separate GEE models for good and poor health</v>
      </c>
      <c r="K348" s="59"/>
      <c r="L348" s="59"/>
      <c r="M348" s="69" t="s">
        <v>29</v>
      </c>
      <c r="N348" s="95" t="s">
        <v>35</v>
      </c>
      <c r="O348" s="81"/>
      <c r="P348" s="81"/>
      <c r="Q348" s="82"/>
      <c r="R348" s="95" t="s">
        <v>460</v>
      </c>
      <c r="S348" s="40"/>
      <c r="T348" s="42"/>
      <c r="U348" s="82"/>
      <c r="V348" s="18"/>
    </row>
    <row r="349" spans="1:22" ht="65.099999999999994" customHeight="1" thickBot="1" x14ac:dyDescent="0.25">
      <c r="B349" s="360" t="s">
        <v>848</v>
      </c>
      <c r="C349" s="67" t="s">
        <v>847</v>
      </c>
      <c r="D349" s="287" t="s">
        <v>836</v>
      </c>
      <c r="E349" s="288" t="str">
        <f t="shared" si="33"/>
        <v>Glasgow Outcome Scale (GOS)</v>
      </c>
      <c r="F349" s="27" t="s">
        <v>17</v>
      </c>
      <c r="G349" s="289" t="s">
        <v>849</v>
      </c>
      <c r="H349" s="289" t="s">
        <v>5</v>
      </c>
      <c r="I349" s="43">
        <v>3181</v>
      </c>
      <c r="J349" s="2" t="str">
        <f t="shared" si="34"/>
        <v>Unclear - appears to have been simple calculation of group means</v>
      </c>
      <c r="K349" s="151" t="s">
        <v>850</v>
      </c>
      <c r="L349" s="59"/>
      <c r="M349" s="69"/>
      <c r="N349" s="95"/>
      <c r="O349" s="81"/>
      <c r="P349" s="81"/>
      <c r="Q349" s="82"/>
      <c r="R349" s="95"/>
      <c r="S349" s="40"/>
      <c r="T349" s="42"/>
      <c r="U349" s="82"/>
      <c r="V349" s="18"/>
    </row>
    <row r="350" spans="1:22" ht="51.95" customHeight="1" thickBot="1" x14ac:dyDescent="0.25">
      <c r="B350" s="158" t="s">
        <v>410</v>
      </c>
      <c r="C350" s="204" t="s">
        <v>726</v>
      </c>
      <c r="D350" s="243" t="s">
        <v>190</v>
      </c>
      <c r="E350" s="273" t="str">
        <f t="shared" si="33"/>
        <v>Health assessment questionnaire (HAQ)</v>
      </c>
      <c r="F350" s="7" t="s">
        <v>17</v>
      </c>
      <c r="G350" s="223" t="s">
        <v>24</v>
      </c>
      <c r="H350" s="223" t="s">
        <v>9</v>
      </c>
      <c r="I350" s="8">
        <v>1812</v>
      </c>
      <c r="J350" s="2" t="str">
        <f t="shared" si="34"/>
        <v>Mixed model</v>
      </c>
      <c r="K350" s="59"/>
      <c r="L350" s="59"/>
      <c r="M350" s="59"/>
      <c r="N350" s="81"/>
      <c r="O350" s="81"/>
      <c r="P350" s="81"/>
      <c r="Q350" s="82"/>
      <c r="R350" s="82" t="s">
        <v>411</v>
      </c>
      <c r="S350" s="40"/>
      <c r="T350" s="40"/>
      <c r="U350" s="81"/>
      <c r="V350" s="17"/>
    </row>
    <row r="351" spans="1:22" ht="65.099999999999994" customHeight="1" thickBot="1" x14ac:dyDescent="0.25">
      <c r="B351" s="6" t="s">
        <v>296</v>
      </c>
      <c r="C351" s="67" t="s">
        <v>224</v>
      </c>
      <c r="D351" s="279" t="s">
        <v>610</v>
      </c>
      <c r="E351" s="273" t="str">
        <f t="shared" si="33"/>
        <v>St George's Respiratory Questionnaire (SGRQ)</v>
      </c>
      <c r="F351" s="7" t="s">
        <v>17</v>
      </c>
      <c r="G351" s="223" t="s">
        <v>132</v>
      </c>
      <c r="H351" s="223" t="s">
        <v>11</v>
      </c>
      <c r="I351" s="8">
        <v>168</v>
      </c>
      <c r="J351" s="2" t="str">
        <f t="shared" si="34"/>
        <v>OLS</v>
      </c>
      <c r="K351" s="59" t="s">
        <v>28</v>
      </c>
      <c r="L351" s="59"/>
      <c r="M351" s="59"/>
      <c r="N351" s="81"/>
      <c r="O351" s="81"/>
      <c r="P351" s="81"/>
      <c r="Q351" s="82"/>
      <c r="R351" s="81"/>
      <c r="S351" s="40"/>
      <c r="T351" s="40" t="s">
        <v>225</v>
      </c>
      <c r="U351" s="81" t="s">
        <v>225</v>
      </c>
      <c r="V351" s="12" t="s">
        <v>321</v>
      </c>
    </row>
    <row r="352" spans="1:22" ht="26.1" customHeight="1" thickBot="1" x14ac:dyDescent="0.25">
      <c r="B352" s="491" t="s">
        <v>573</v>
      </c>
      <c r="C352" s="54" t="s">
        <v>572</v>
      </c>
      <c r="D352" s="71" t="s">
        <v>148</v>
      </c>
      <c r="E352" s="273" t="str">
        <f>D352</f>
        <v>Health Assessment Questionnaire (HAQ)</v>
      </c>
      <c r="F352" s="273" t="s">
        <v>17</v>
      </c>
      <c r="G352" s="237" t="s">
        <v>24</v>
      </c>
      <c r="H352" s="237" t="s">
        <v>9</v>
      </c>
      <c r="I352" s="29">
        <v>169</v>
      </c>
      <c r="J352" s="463" t="str">
        <f t="shared" si="34"/>
        <v>OLS</v>
      </c>
      <c r="K352" s="71" t="s">
        <v>28</v>
      </c>
      <c r="L352" s="55"/>
      <c r="M352" s="55"/>
      <c r="N352" s="79"/>
      <c r="O352" s="79"/>
      <c r="P352" s="79"/>
      <c r="Q352" s="86"/>
      <c r="R352" s="79"/>
      <c r="S352" s="40"/>
      <c r="T352" s="40"/>
      <c r="U352" s="560" t="s">
        <v>552</v>
      </c>
      <c r="V352" s="489" t="s">
        <v>571</v>
      </c>
    </row>
    <row r="353" spans="2:22" ht="39" customHeight="1" thickBot="1" x14ac:dyDescent="0.25">
      <c r="B353" s="486"/>
      <c r="C353" s="68" t="s">
        <v>572</v>
      </c>
      <c r="D353" s="137" t="s">
        <v>148</v>
      </c>
      <c r="E353" s="20" t="str">
        <f>D353</f>
        <v>Health Assessment Questionnaire (HAQ)</v>
      </c>
      <c r="F353" s="230" t="s">
        <v>1</v>
      </c>
      <c r="G353" s="229" t="s">
        <v>24</v>
      </c>
      <c r="H353" s="229" t="s">
        <v>9</v>
      </c>
      <c r="I353" s="198">
        <v>170</v>
      </c>
      <c r="J353" s="458" t="str">
        <f t="shared" si="34"/>
        <v>OLS</v>
      </c>
      <c r="K353" s="72" t="s">
        <v>28</v>
      </c>
      <c r="L353" s="245"/>
      <c r="M353" s="245"/>
      <c r="N353" s="242"/>
      <c r="O353" s="242"/>
      <c r="P353" s="242"/>
      <c r="Q353" s="265"/>
      <c r="R353" s="242"/>
      <c r="S353" s="40"/>
      <c r="T353" s="40"/>
      <c r="U353" s="561"/>
      <c r="V353" s="503"/>
    </row>
    <row r="354" spans="2:22" ht="39" customHeight="1" thickBot="1" x14ac:dyDescent="0.25">
      <c r="B354" s="6" t="s">
        <v>297</v>
      </c>
      <c r="C354" s="58" t="s">
        <v>71</v>
      </c>
      <c r="D354" s="151" t="s">
        <v>610</v>
      </c>
      <c r="E354" s="273" t="str">
        <f t="shared" si="33"/>
        <v>St George's Respiratory Questionnaire (SGRQ)</v>
      </c>
      <c r="F354" s="7" t="s">
        <v>17</v>
      </c>
      <c r="G354" s="7" t="s">
        <v>132</v>
      </c>
      <c r="H354" s="7" t="s">
        <v>11</v>
      </c>
      <c r="I354" s="8">
        <v>14612</v>
      </c>
      <c r="J354" s="2" t="str">
        <f t="shared" si="34"/>
        <v>OLS; GLM; 2-part</v>
      </c>
      <c r="K354" s="59" t="s">
        <v>28</v>
      </c>
      <c r="L354" s="59" t="s">
        <v>36</v>
      </c>
      <c r="M354" s="59"/>
      <c r="N354" s="82" t="s">
        <v>35</v>
      </c>
      <c r="O354" s="82"/>
      <c r="P354" s="82"/>
      <c r="Q354" s="82"/>
      <c r="R354" s="81"/>
      <c r="S354" s="40"/>
      <c r="T354" s="40" t="s">
        <v>201</v>
      </c>
      <c r="U354" s="81" t="s">
        <v>201</v>
      </c>
      <c r="V354" s="12" t="s">
        <v>325</v>
      </c>
    </row>
    <row r="355" spans="2:22" ht="78" customHeight="1" thickBot="1" x14ac:dyDescent="0.25">
      <c r="B355" s="158" t="s">
        <v>779</v>
      </c>
      <c r="C355" s="58" t="s">
        <v>762</v>
      </c>
      <c r="D355" s="151" t="s">
        <v>780</v>
      </c>
      <c r="E355" s="273" t="str">
        <f t="shared" si="33"/>
        <v>Adult Social Care Outcome Tool (ASCOT)</v>
      </c>
      <c r="F355" s="157" t="s">
        <v>17</v>
      </c>
      <c r="G355" s="27" t="s">
        <v>19</v>
      </c>
      <c r="H355" s="27" t="s">
        <v>19</v>
      </c>
      <c r="I355" s="214" t="s">
        <v>784</v>
      </c>
      <c r="J355" s="2" t="str">
        <f t="shared" si="34"/>
        <v>OLS; Utilities were mapped via TTO valuations of multiple health states, not patients' responses to both questionnaires</v>
      </c>
      <c r="K355" s="151" t="s">
        <v>28</v>
      </c>
      <c r="L355" s="59"/>
      <c r="M355" s="59"/>
      <c r="N355" s="82"/>
      <c r="O355" s="82"/>
      <c r="P355" s="82"/>
      <c r="Q355" s="82"/>
      <c r="R355" s="152" t="s">
        <v>783</v>
      </c>
      <c r="S355" s="40"/>
      <c r="T355" s="40"/>
      <c r="U355" s="81"/>
      <c r="V355" s="153" t="s">
        <v>781</v>
      </c>
    </row>
    <row r="356" spans="2:22" ht="39" customHeight="1" thickBot="1" x14ac:dyDescent="0.25">
      <c r="B356" s="12" t="s">
        <v>298</v>
      </c>
      <c r="C356" s="58" t="s">
        <v>97</v>
      </c>
      <c r="D356" s="59" t="s">
        <v>23</v>
      </c>
      <c r="E356" s="273" t="str">
        <f t="shared" si="33"/>
        <v>SF-12</v>
      </c>
      <c r="F356" s="7" t="s">
        <v>17</v>
      </c>
      <c r="G356" s="7" t="s">
        <v>19</v>
      </c>
      <c r="H356" s="7" t="s">
        <v>19</v>
      </c>
      <c r="I356" s="8">
        <v>23647</v>
      </c>
      <c r="J356" s="2" t="str">
        <f t="shared" si="34"/>
        <v>OLS; CLAD; Tobit</v>
      </c>
      <c r="K356" s="59" t="s">
        <v>28</v>
      </c>
      <c r="L356" s="59"/>
      <c r="M356" s="59"/>
      <c r="N356" s="81"/>
      <c r="O356" s="82" t="s">
        <v>48</v>
      </c>
      <c r="P356" s="82" t="s">
        <v>74</v>
      </c>
      <c r="Q356" s="81"/>
      <c r="R356" s="81"/>
      <c r="S356" s="40"/>
      <c r="T356" s="40"/>
      <c r="U356" s="81"/>
      <c r="V356" s="17"/>
    </row>
    <row r="357" spans="2:22" ht="39" customHeight="1" thickBot="1" x14ac:dyDescent="0.25">
      <c r="B357" s="489" t="s">
        <v>466</v>
      </c>
      <c r="C357" s="54" t="s">
        <v>435</v>
      </c>
      <c r="D357" s="71" t="s">
        <v>467</v>
      </c>
      <c r="E357" s="273" t="str">
        <f t="shared" si="33"/>
        <v>Functional Assessment of Cancer Therapy - General (FACT-G)</v>
      </c>
      <c r="F357" s="237" t="s">
        <v>17</v>
      </c>
      <c r="G357" s="461" t="s">
        <v>468</v>
      </c>
      <c r="H357" s="461" t="s">
        <v>3</v>
      </c>
      <c r="I357" s="422">
        <v>184</v>
      </c>
      <c r="J357" s="463" t="str">
        <f t="shared" si="34"/>
        <v>OLS; GLM; CLAD</v>
      </c>
      <c r="K357" s="71" t="s">
        <v>28</v>
      </c>
      <c r="L357" s="71" t="s">
        <v>36</v>
      </c>
      <c r="M357" s="55"/>
      <c r="N357" s="79"/>
      <c r="O357" s="83" t="s">
        <v>48</v>
      </c>
      <c r="P357" s="86"/>
      <c r="Q357" s="79"/>
      <c r="R357" s="79"/>
      <c r="S357" s="36"/>
      <c r="T357" s="36"/>
      <c r="U357" s="79"/>
      <c r="V357" s="493"/>
    </row>
    <row r="358" spans="2:22" ht="39" customHeight="1" thickBot="1" x14ac:dyDescent="0.25">
      <c r="B358" s="503"/>
      <c r="C358" s="54" t="s">
        <v>435</v>
      </c>
      <c r="D358" s="72" t="s">
        <v>467</v>
      </c>
      <c r="E358" s="411" t="str">
        <f t="shared" si="33"/>
        <v>Functional Assessment of Cancer Therapy - General (FACT-G)</v>
      </c>
      <c r="F358" s="230" t="s">
        <v>18</v>
      </c>
      <c r="G358" s="460" t="s">
        <v>468</v>
      </c>
      <c r="H358" s="460" t="s">
        <v>3</v>
      </c>
      <c r="I358" s="444">
        <f>I357</f>
        <v>184</v>
      </c>
      <c r="J358" s="458" t="str">
        <f t="shared" si="34"/>
        <v>OLS; GLM; CLAD</v>
      </c>
      <c r="K358" s="71" t="s">
        <v>28</v>
      </c>
      <c r="L358" s="71" t="s">
        <v>36</v>
      </c>
      <c r="M358" s="55"/>
      <c r="N358" s="79"/>
      <c r="O358" s="83" t="s">
        <v>48</v>
      </c>
      <c r="P358" s="265"/>
      <c r="Q358" s="242"/>
      <c r="R358" s="242"/>
      <c r="S358" s="263"/>
      <c r="T358" s="263"/>
      <c r="U358" s="242"/>
      <c r="V358" s="494"/>
    </row>
    <row r="359" spans="2:22" ht="65.099999999999994" customHeight="1" thickBot="1" x14ac:dyDescent="0.25">
      <c r="B359" s="233" t="s">
        <v>815</v>
      </c>
      <c r="C359" s="67" t="s">
        <v>759</v>
      </c>
      <c r="D359" s="72" t="s">
        <v>816</v>
      </c>
      <c r="E359" s="20" t="str">
        <f t="shared" si="33"/>
        <v>Patient-Reported Outcomes Measurement Information System–Global Health (PROMIS-GH)</v>
      </c>
      <c r="F359" s="230" t="s">
        <v>17</v>
      </c>
      <c r="G359" s="7" t="s">
        <v>137</v>
      </c>
      <c r="H359" s="7" t="s">
        <v>69</v>
      </c>
      <c r="I359" s="198">
        <v>13955</v>
      </c>
      <c r="J359" s="2" t="str">
        <f t="shared" ref="J359:J402" si="35">CONCATENATE(IF(K359="","",CONCATENATE(K359,IF(COUNTA(K359:R359)=COUNTA(K359),"","; "))),IF(L359="","",CONCATENATE(L359,IF(COUNTA(K359:R359)=COUNTA(K359:L359),"","; "))),IF(M359="","",CONCATENATE(M359,IF(COUNTA(K359:R359)=COUNTA(K359:M359),"","; "))),IF(N359="","",CONCATENATE(N359,IF(COUNTA(K359:R359)=COUNTA(K359:N359),"","; "))),IF(O359="","",CONCATENATE(O359,IF(COUNTA(K359:R359)=COUNTA(K359:O359),"","; "))),IF(P359="","",CONCATENATE(P359,IF(COUNTA(K359:R359)=COUNTA(K359:P359),"","; "))),IF(Q359="","",CONCATENATE(Q359,IF(COUNTA(K359:R359)=COUNTA(K359:Q359),"","; "))),IF(R359="","",R359))</f>
        <v>OLS; linear regression with equipercentile or linear equating applied to the predicted values</v>
      </c>
      <c r="K359" s="209" t="s">
        <v>28</v>
      </c>
      <c r="L359" s="209"/>
      <c r="M359" s="243"/>
      <c r="N359" s="240"/>
      <c r="O359" s="96"/>
      <c r="P359" s="265"/>
      <c r="Q359" s="242"/>
      <c r="R359" s="242" t="s">
        <v>817</v>
      </c>
      <c r="S359" s="263"/>
      <c r="T359" s="263"/>
      <c r="U359" s="242"/>
      <c r="V359" s="258" t="s">
        <v>831</v>
      </c>
    </row>
    <row r="360" spans="2:22" ht="128.25" customHeight="1" thickBot="1" x14ac:dyDescent="0.25">
      <c r="B360" s="6" t="s">
        <v>299</v>
      </c>
      <c r="C360" s="58" t="s">
        <v>240</v>
      </c>
      <c r="D360" s="59" t="s">
        <v>54</v>
      </c>
      <c r="E360" s="273" t="str">
        <f t="shared" si="33"/>
        <v>Asthma Quality of Life Questionnaire (AQLQ)</v>
      </c>
      <c r="F360" s="7" t="s">
        <v>17</v>
      </c>
      <c r="G360" s="7" t="s">
        <v>50</v>
      </c>
      <c r="H360" s="7" t="s">
        <v>11</v>
      </c>
      <c r="I360" s="8">
        <v>6939</v>
      </c>
      <c r="J360" s="2" t="str">
        <f t="shared" si="35"/>
        <v>OLS; GLM; response mapping</v>
      </c>
      <c r="K360" s="59" t="s">
        <v>28</v>
      </c>
      <c r="L360" s="59" t="s">
        <v>36</v>
      </c>
      <c r="M360" s="59"/>
      <c r="N360" s="81"/>
      <c r="O360" s="81"/>
      <c r="P360" s="81"/>
      <c r="Q360" s="82" t="s">
        <v>37</v>
      </c>
      <c r="R360" s="81"/>
      <c r="S360" s="18" t="s">
        <v>51</v>
      </c>
      <c r="T360" s="18"/>
      <c r="U360" s="82"/>
      <c r="V360" s="12"/>
    </row>
    <row r="361" spans="2:22" ht="51.95" customHeight="1" thickBot="1" x14ac:dyDescent="0.25">
      <c r="B361" s="12" t="s">
        <v>300</v>
      </c>
      <c r="C361" s="58" t="s">
        <v>113</v>
      </c>
      <c r="D361" s="59" t="s">
        <v>107</v>
      </c>
      <c r="E361" s="273" t="str">
        <f t="shared" si="33"/>
        <v>Barthel index</v>
      </c>
      <c r="F361" s="7" t="s">
        <v>17</v>
      </c>
      <c r="G361" s="7" t="s">
        <v>114</v>
      </c>
      <c r="H361" s="7" t="s">
        <v>4</v>
      </c>
      <c r="I361" s="8">
        <v>710</v>
      </c>
      <c r="J361" s="2" t="str">
        <f t="shared" si="35"/>
        <v>OLS</v>
      </c>
      <c r="K361" s="59" t="s">
        <v>28</v>
      </c>
      <c r="L361" s="59"/>
      <c r="M361" s="59"/>
      <c r="N361" s="81"/>
      <c r="O361" s="81"/>
      <c r="P361" s="81"/>
      <c r="Q361" s="81"/>
      <c r="R361" s="81"/>
      <c r="S361" s="40"/>
      <c r="T361" s="40"/>
      <c r="U361" s="81"/>
      <c r="V361" s="17"/>
    </row>
    <row r="362" spans="2:22" ht="78" customHeight="1" thickBot="1" x14ac:dyDescent="0.25">
      <c r="B362" s="6" t="s">
        <v>301</v>
      </c>
      <c r="C362" s="58" t="s">
        <v>66</v>
      </c>
      <c r="D362" s="59" t="s">
        <v>67</v>
      </c>
      <c r="E362" s="273" t="str">
        <f t="shared" si="33"/>
        <v>EQ-5D-5L</v>
      </c>
      <c r="F362" s="7" t="s">
        <v>17</v>
      </c>
      <c r="G362" s="7" t="s">
        <v>68</v>
      </c>
      <c r="H362" s="7" t="s">
        <v>69</v>
      </c>
      <c r="I362" s="8">
        <v>3691</v>
      </c>
      <c r="J362" s="2" t="str">
        <f t="shared" si="35"/>
        <v>OLS; response mapping; non-parametric cross-tabulation; psychometric scaling approach</v>
      </c>
      <c r="K362" s="59" t="s">
        <v>28</v>
      </c>
      <c r="L362" s="59"/>
      <c r="M362" s="59"/>
      <c r="N362" s="81"/>
      <c r="O362" s="81"/>
      <c r="P362" s="81"/>
      <c r="Q362" s="82" t="s">
        <v>37</v>
      </c>
      <c r="R362" s="82" t="s">
        <v>166</v>
      </c>
      <c r="S362" s="18" t="s">
        <v>65</v>
      </c>
      <c r="T362" s="18" t="s">
        <v>636</v>
      </c>
      <c r="U362" s="82"/>
      <c r="V362" s="12" t="s">
        <v>635</v>
      </c>
    </row>
    <row r="363" spans="2:22" ht="26.1" customHeight="1" x14ac:dyDescent="0.2">
      <c r="B363" s="616" t="s">
        <v>920</v>
      </c>
      <c r="C363" s="445" t="s">
        <v>758</v>
      </c>
      <c r="D363" s="426" t="s">
        <v>921</v>
      </c>
      <c r="E363" s="418" t="str">
        <f t="shared" si="33"/>
        <v>Chronic Pain Acceptance Questionnaire (CPAQ)</v>
      </c>
      <c r="F363" s="418" t="s">
        <v>17</v>
      </c>
      <c r="G363" s="418" t="s">
        <v>922</v>
      </c>
      <c r="H363" s="418" t="s">
        <v>9</v>
      </c>
      <c r="I363" s="419">
        <v>391</v>
      </c>
      <c r="J363" s="463" t="str">
        <f t="shared" si="35"/>
        <v>OLS</v>
      </c>
      <c r="K363" s="426" t="s">
        <v>28</v>
      </c>
      <c r="L363" s="426"/>
      <c r="M363" s="426"/>
      <c r="N363" s="432"/>
      <c r="O363" s="432"/>
      <c r="P363" s="432"/>
      <c r="Q363" s="436"/>
      <c r="R363" s="436"/>
      <c r="S363" s="423"/>
      <c r="T363" s="423"/>
      <c r="U363" s="436"/>
      <c r="V363" s="506" t="s">
        <v>923</v>
      </c>
    </row>
    <row r="364" spans="2:22" ht="26.1" customHeight="1" x14ac:dyDescent="0.2">
      <c r="B364" s="617"/>
      <c r="C364" s="427" t="s">
        <v>758</v>
      </c>
      <c r="D364" s="428" t="s">
        <v>924</v>
      </c>
      <c r="E364" s="449" t="str">
        <f t="shared" si="33"/>
        <v>Beck Depression Inventory (BDI-II)</v>
      </c>
      <c r="F364" s="449" t="s">
        <v>17</v>
      </c>
      <c r="G364" s="449" t="s">
        <v>922</v>
      </c>
      <c r="H364" s="449" t="s">
        <v>9</v>
      </c>
      <c r="I364" s="420">
        <v>391</v>
      </c>
      <c r="J364" s="464" t="str">
        <f t="shared" si="35"/>
        <v>OLS</v>
      </c>
      <c r="K364" s="428" t="s">
        <v>28</v>
      </c>
      <c r="L364" s="428"/>
      <c r="M364" s="428"/>
      <c r="N364" s="433"/>
      <c r="O364" s="433"/>
      <c r="P364" s="433"/>
      <c r="Q364" s="437"/>
      <c r="R364" s="437"/>
      <c r="S364" s="424"/>
      <c r="T364" s="424"/>
      <c r="U364" s="437"/>
      <c r="V364" s="507"/>
    </row>
    <row r="365" spans="2:22" ht="26.1" customHeight="1" x14ac:dyDescent="0.2">
      <c r="B365" s="617"/>
      <c r="C365" s="427" t="s">
        <v>758</v>
      </c>
      <c r="D365" s="428" t="s">
        <v>925</v>
      </c>
      <c r="E365" s="449" t="str">
        <f t="shared" si="33"/>
        <v>Pain Anxiety Symptoms Scale (PASS-20)</v>
      </c>
      <c r="F365" s="449" t="s">
        <v>17</v>
      </c>
      <c r="G365" s="449" t="s">
        <v>922</v>
      </c>
      <c r="H365" s="449" t="s">
        <v>9</v>
      </c>
      <c r="I365" s="420">
        <v>391</v>
      </c>
      <c r="J365" s="464" t="str">
        <f t="shared" si="35"/>
        <v>OLS</v>
      </c>
      <c r="K365" s="428" t="s">
        <v>28</v>
      </c>
      <c r="L365" s="428"/>
      <c r="M365" s="428"/>
      <c r="N365" s="433"/>
      <c r="O365" s="433"/>
      <c r="P365" s="433"/>
      <c r="Q365" s="437"/>
      <c r="R365" s="437"/>
      <c r="S365" s="424"/>
      <c r="T365" s="424"/>
      <c r="U365" s="437"/>
      <c r="V365" s="507"/>
    </row>
    <row r="366" spans="2:22" ht="26.1" customHeight="1" x14ac:dyDescent="0.2">
      <c r="B366" s="617"/>
      <c r="C366" s="427" t="s">
        <v>758</v>
      </c>
      <c r="D366" s="428" t="s">
        <v>926</v>
      </c>
      <c r="E366" s="449" t="str">
        <f t="shared" si="33"/>
        <v>Brief Pain Inventory (BPI) - intensity</v>
      </c>
      <c r="F366" s="449" t="s">
        <v>17</v>
      </c>
      <c r="G366" s="449" t="s">
        <v>922</v>
      </c>
      <c r="H366" s="449" t="s">
        <v>9</v>
      </c>
      <c r="I366" s="420">
        <v>391</v>
      </c>
      <c r="J366" s="464" t="str">
        <f t="shared" si="35"/>
        <v>OLS</v>
      </c>
      <c r="K366" s="428" t="s">
        <v>28</v>
      </c>
      <c r="L366" s="428"/>
      <c r="M366" s="428"/>
      <c r="N366" s="433"/>
      <c r="O366" s="433"/>
      <c r="P366" s="433"/>
      <c r="Q366" s="437"/>
      <c r="R366" s="437"/>
      <c r="S366" s="424"/>
      <c r="T366" s="424"/>
      <c r="U366" s="437"/>
      <c r="V366" s="507"/>
    </row>
    <row r="367" spans="2:22" ht="26.1" customHeight="1" x14ac:dyDescent="0.2">
      <c r="B367" s="617"/>
      <c r="C367" s="427" t="s">
        <v>758</v>
      </c>
      <c r="D367" s="428" t="s">
        <v>927</v>
      </c>
      <c r="E367" s="449" t="str">
        <f t="shared" si="33"/>
        <v>Brief Pain Inventory (BPI) - interference</v>
      </c>
      <c r="F367" s="449" t="s">
        <v>17</v>
      </c>
      <c r="G367" s="449" t="s">
        <v>922</v>
      </c>
      <c r="H367" s="449" t="s">
        <v>9</v>
      </c>
      <c r="I367" s="420">
        <v>391</v>
      </c>
      <c r="J367" s="464" t="str">
        <f t="shared" si="35"/>
        <v>OLS</v>
      </c>
      <c r="K367" s="428" t="s">
        <v>28</v>
      </c>
      <c r="L367" s="428"/>
      <c r="M367" s="428"/>
      <c r="N367" s="433"/>
      <c r="O367" s="433"/>
      <c r="P367" s="433"/>
      <c r="Q367" s="437"/>
      <c r="R367" s="437"/>
      <c r="S367" s="424"/>
      <c r="T367" s="424"/>
      <c r="U367" s="437"/>
      <c r="V367" s="507"/>
    </row>
    <row r="368" spans="2:22" ht="26.1" customHeight="1" x14ac:dyDescent="0.2">
      <c r="B368" s="617"/>
      <c r="C368" s="427" t="s">
        <v>758</v>
      </c>
      <c r="D368" s="428" t="s">
        <v>928</v>
      </c>
      <c r="E368" s="449" t="str">
        <f t="shared" si="33"/>
        <v>Basic Nordic Sleep Questionnaire (BNSQ)</v>
      </c>
      <c r="F368" s="449" t="s">
        <v>17</v>
      </c>
      <c r="G368" s="449" t="s">
        <v>922</v>
      </c>
      <c r="H368" s="449" t="s">
        <v>9</v>
      </c>
      <c r="I368" s="420">
        <v>391</v>
      </c>
      <c r="J368" s="464" t="str">
        <f t="shared" si="35"/>
        <v>OLS</v>
      </c>
      <c r="K368" s="428" t="s">
        <v>28</v>
      </c>
      <c r="L368" s="428"/>
      <c r="M368" s="428"/>
      <c r="N368" s="433"/>
      <c r="O368" s="433"/>
      <c r="P368" s="433"/>
      <c r="Q368" s="437"/>
      <c r="R368" s="437"/>
      <c r="S368" s="424"/>
      <c r="T368" s="424"/>
      <c r="U368" s="437"/>
      <c r="V368" s="507"/>
    </row>
    <row r="369" spans="2:22" ht="51.95" customHeight="1" x14ac:dyDescent="0.2">
      <c r="B369" s="617"/>
      <c r="C369" s="427" t="s">
        <v>758</v>
      </c>
      <c r="D369" s="428" t="s">
        <v>929</v>
      </c>
      <c r="E369" s="449" t="str">
        <f t="shared" si="33"/>
        <v>CPAQ, BDI, PASS, BPI/intensity, BPI/interference and BNSQ</v>
      </c>
      <c r="F369" s="449" t="s">
        <v>17</v>
      </c>
      <c r="G369" s="449" t="s">
        <v>922</v>
      </c>
      <c r="H369" s="449" t="s">
        <v>9</v>
      </c>
      <c r="I369" s="420">
        <v>391</v>
      </c>
      <c r="J369" s="464" t="str">
        <f t="shared" si="35"/>
        <v>OLS; combining source instruments using principal component analysis</v>
      </c>
      <c r="K369" s="428" t="s">
        <v>28</v>
      </c>
      <c r="L369" s="428"/>
      <c r="M369" s="428"/>
      <c r="N369" s="433"/>
      <c r="O369" s="433"/>
      <c r="P369" s="433"/>
      <c r="Q369" s="437"/>
      <c r="R369" s="437" t="s">
        <v>930</v>
      </c>
      <c r="S369" s="424"/>
      <c r="T369" s="424"/>
      <c r="U369" s="437"/>
      <c r="V369" s="507"/>
    </row>
    <row r="370" spans="2:22" ht="26.1" customHeight="1" x14ac:dyDescent="0.2">
      <c r="B370" s="617"/>
      <c r="C370" s="427" t="s">
        <v>758</v>
      </c>
      <c r="D370" s="428" t="s">
        <v>921</v>
      </c>
      <c r="E370" s="449" t="str">
        <f t="shared" si="33"/>
        <v>Chronic Pain Acceptance Questionnaire (CPAQ)</v>
      </c>
      <c r="F370" s="449" t="s">
        <v>87</v>
      </c>
      <c r="G370" s="449" t="s">
        <v>922</v>
      </c>
      <c r="H370" s="449" t="s">
        <v>9</v>
      </c>
      <c r="I370" s="420">
        <v>391</v>
      </c>
      <c r="J370" s="464" t="str">
        <f t="shared" si="35"/>
        <v>OLS</v>
      </c>
      <c r="K370" s="428" t="s">
        <v>28</v>
      </c>
      <c r="L370" s="428"/>
      <c r="M370" s="428"/>
      <c r="N370" s="433"/>
      <c r="O370" s="433"/>
      <c r="P370" s="433"/>
      <c r="Q370" s="437"/>
      <c r="R370" s="437"/>
      <c r="S370" s="424"/>
      <c r="T370" s="424"/>
      <c r="U370" s="437"/>
      <c r="V370" s="507"/>
    </row>
    <row r="371" spans="2:22" ht="26.1" customHeight="1" x14ac:dyDescent="0.2">
      <c r="B371" s="617"/>
      <c r="C371" s="427" t="s">
        <v>758</v>
      </c>
      <c r="D371" s="428" t="s">
        <v>924</v>
      </c>
      <c r="E371" s="449" t="str">
        <f t="shared" si="33"/>
        <v>Beck Depression Inventory (BDI-II)</v>
      </c>
      <c r="F371" s="449" t="s">
        <v>87</v>
      </c>
      <c r="G371" s="449" t="s">
        <v>922</v>
      </c>
      <c r="H371" s="449" t="s">
        <v>9</v>
      </c>
      <c r="I371" s="420">
        <v>391</v>
      </c>
      <c r="J371" s="464" t="str">
        <f t="shared" si="35"/>
        <v>OLS</v>
      </c>
      <c r="K371" s="428" t="s">
        <v>28</v>
      </c>
      <c r="L371" s="428"/>
      <c r="M371" s="428"/>
      <c r="N371" s="433"/>
      <c r="O371" s="433"/>
      <c r="P371" s="433"/>
      <c r="Q371" s="437"/>
      <c r="R371" s="437"/>
      <c r="S371" s="424"/>
      <c r="T371" s="424"/>
      <c r="U371" s="437"/>
      <c r="V371" s="507"/>
    </row>
    <row r="372" spans="2:22" ht="26.1" customHeight="1" x14ac:dyDescent="0.2">
      <c r="B372" s="617"/>
      <c r="C372" s="427" t="s">
        <v>758</v>
      </c>
      <c r="D372" s="428" t="s">
        <v>925</v>
      </c>
      <c r="E372" s="449" t="str">
        <f t="shared" si="33"/>
        <v>Pain Anxiety Symptoms Scale (PASS-20)</v>
      </c>
      <c r="F372" s="449" t="s">
        <v>87</v>
      </c>
      <c r="G372" s="449" t="s">
        <v>922</v>
      </c>
      <c r="H372" s="449" t="s">
        <v>9</v>
      </c>
      <c r="I372" s="420">
        <v>391</v>
      </c>
      <c r="J372" s="464" t="str">
        <f t="shared" si="35"/>
        <v>OLS</v>
      </c>
      <c r="K372" s="428" t="s">
        <v>28</v>
      </c>
      <c r="L372" s="428"/>
      <c r="M372" s="428"/>
      <c r="N372" s="433"/>
      <c r="O372" s="433"/>
      <c r="P372" s="433"/>
      <c r="Q372" s="437"/>
      <c r="R372" s="437"/>
      <c r="S372" s="424"/>
      <c r="T372" s="424"/>
      <c r="U372" s="437"/>
      <c r="V372" s="507"/>
    </row>
    <row r="373" spans="2:22" ht="26.1" customHeight="1" x14ac:dyDescent="0.2">
      <c r="B373" s="617"/>
      <c r="C373" s="427" t="s">
        <v>758</v>
      </c>
      <c r="D373" s="428" t="s">
        <v>926</v>
      </c>
      <c r="E373" s="449" t="str">
        <f t="shared" si="33"/>
        <v>Brief Pain Inventory (BPI) - intensity</v>
      </c>
      <c r="F373" s="449" t="s">
        <v>87</v>
      </c>
      <c r="G373" s="449" t="s">
        <v>922</v>
      </c>
      <c r="H373" s="449" t="s">
        <v>9</v>
      </c>
      <c r="I373" s="420">
        <v>391</v>
      </c>
      <c r="J373" s="464" t="str">
        <f t="shared" si="35"/>
        <v>OLS</v>
      </c>
      <c r="K373" s="428" t="s">
        <v>28</v>
      </c>
      <c r="L373" s="428"/>
      <c r="M373" s="428"/>
      <c r="N373" s="433"/>
      <c r="O373" s="433"/>
      <c r="P373" s="433"/>
      <c r="Q373" s="437"/>
      <c r="R373" s="437"/>
      <c r="S373" s="424"/>
      <c r="T373" s="424"/>
      <c r="U373" s="437"/>
      <c r="V373" s="507"/>
    </row>
    <row r="374" spans="2:22" ht="26.1" customHeight="1" x14ac:dyDescent="0.2">
      <c r="B374" s="617"/>
      <c r="C374" s="427" t="s">
        <v>758</v>
      </c>
      <c r="D374" s="428" t="s">
        <v>927</v>
      </c>
      <c r="E374" s="449" t="str">
        <f t="shared" si="33"/>
        <v>Brief Pain Inventory (BPI) - interference</v>
      </c>
      <c r="F374" s="449" t="s">
        <v>87</v>
      </c>
      <c r="G374" s="449" t="s">
        <v>922</v>
      </c>
      <c r="H374" s="449" t="s">
        <v>9</v>
      </c>
      <c r="I374" s="420">
        <v>391</v>
      </c>
      <c r="J374" s="464" t="str">
        <f t="shared" si="35"/>
        <v>OLS</v>
      </c>
      <c r="K374" s="428" t="s">
        <v>28</v>
      </c>
      <c r="L374" s="428"/>
      <c r="M374" s="428"/>
      <c r="N374" s="433"/>
      <c r="O374" s="433"/>
      <c r="P374" s="433"/>
      <c r="Q374" s="437"/>
      <c r="R374" s="437"/>
      <c r="S374" s="424"/>
      <c r="T374" s="424"/>
      <c r="U374" s="437"/>
      <c r="V374" s="507"/>
    </row>
    <row r="375" spans="2:22" ht="26.1" customHeight="1" x14ac:dyDescent="0.2">
      <c r="B375" s="617"/>
      <c r="C375" s="427" t="s">
        <v>758</v>
      </c>
      <c r="D375" s="428" t="s">
        <v>928</v>
      </c>
      <c r="E375" s="449" t="str">
        <f t="shared" si="33"/>
        <v>Basic Nordic Sleep Questionnaire (BNSQ)</v>
      </c>
      <c r="F375" s="449" t="s">
        <v>87</v>
      </c>
      <c r="G375" s="449" t="s">
        <v>922</v>
      </c>
      <c r="H375" s="449" t="s">
        <v>9</v>
      </c>
      <c r="I375" s="420">
        <v>391</v>
      </c>
      <c r="J375" s="464" t="str">
        <f t="shared" si="35"/>
        <v>OLS</v>
      </c>
      <c r="K375" s="428" t="s">
        <v>28</v>
      </c>
      <c r="L375" s="428"/>
      <c r="M375" s="428"/>
      <c r="N375" s="433"/>
      <c r="O375" s="433"/>
      <c r="P375" s="433"/>
      <c r="Q375" s="437"/>
      <c r="R375" s="437"/>
      <c r="S375" s="424"/>
      <c r="T375" s="424"/>
      <c r="U375" s="437"/>
      <c r="V375" s="507"/>
    </row>
    <row r="376" spans="2:22" ht="51.95" customHeight="1" thickBot="1" x14ac:dyDescent="0.25">
      <c r="B376" s="618"/>
      <c r="C376" s="446" t="s">
        <v>758</v>
      </c>
      <c r="D376" s="431" t="s">
        <v>929</v>
      </c>
      <c r="E376" s="443" t="str">
        <f t="shared" si="33"/>
        <v>CPAQ, BDI, PASS, BPI/intensity, BPI/interference and BNSQ</v>
      </c>
      <c r="F376" s="443" t="s">
        <v>87</v>
      </c>
      <c r="G376" s="443" t="s">
        <v>922</v>
      </c>
      <c r="H376" s="443" t="s">
        <v>9</v>
      </c>
      <c r="I376" s="442">
        <v>391</v>
      </c>
      <c r="J376" s="465" t="str">
        <f t="shared" si="35"/>
        <v>OLS; combining source instruments using principal component analysis</v>
      </c>
      <c r="K376" s="431" t="s">
        <v>28</v>
      </c>
      <c r="L376" s="431"/>
      <c r="M376" s="431"/>
      <c r="N376" s="438"/>
      <c r="O376" s="438"/>
      <c r="P376" s="438"/>
      <c r="Q376" s="439"/>
      <c r="R376" s="439" t="s">
        <v>930</v>
      </c>
      <c r="S376" s="440"/>
      <c r="T376" s="440"/>
      <c r="U376" s="439"/>
      <c r="V376" s="508"/>
    </row>
    <row r="377" spans="2:22" ht="129.94999999999999" customHeight="1" thickBot="1" x14ac:dyDescent="0.25">
      <c r="B377" s="408" t="s">
        <v>563</v>
      </c>
      <c r="C377" s="175" t="s">
        <v>562</v>
      </c>
      <c r="D377" s="407" t="s">
        <v>190</v>
      </c>
      <c r="E377" s="406" t="str">
        <f>D377</f>
        <v>Health assessment questionnaire (HAQ)</v>
      </c>
      <c r="F377" s="406" t="s">
        <v>17</v>
      </c>
      <c r="G377" s="450" t="s">
        <v>24</v>
      </c>
      <c r="H377" s="450" t="s">
        <v>9</v>
      </c>
      <c r="I377" s="197" t="s">
        <v>564</v>
      </c>
      <c r="J377" s="458" t="str">
        <f t="shared" si="35"/>
        <v>Unclear: Appears to be sample means for each group</v>
      </c>
      <c r="K377" s="407"/>
      <c r="L377" s="407"/>
      <c r="M377" s="407"/>
      <c r="N377" s="452"/>
      <c r="O377" s="452"/>
      <c r="P377" s="452"/>
      <c r="Q377" s="413"/>
      <c r="R377" s="435" t="s">
        <v>565</v>
      </c>
      <c r="S377" s="412"/>
      <c r="T377" s="412"/>
      <c r="U377" s="413" t="s">
        <v>552</v>
      </c>
      <c r="V377" s="405" t="s">
        <v>559</v>
      </c>
    </row>
    <row r="378" spans="2:22" ht="39" customHeight="1" x14ac:dyDescent="0.2">
      <c r="B378" s="489" t="s">
        <v>302</v>
      </c>
      <c r="C378" s="67" t="s">
        <v>122</v>
      </c>
      <c r="D378" s="243" t="s">
        <v>192</v>
      </c>
      <c r="E378" s="223" t="str">
        <f t="shared" si="33"/>
        <v>EORTC Quality of Life Questionnaire (QLQ-C30)</v>
      </c>
      <c r="F378" s="223" t="s">
        <v>17</v>
      </c>
      <c r="G378" s="223" t="s">
        <v>191</v>
      </c>
      <c r="H378" s="223" t="s">
        <v>3</v>
      </c>
      <c r="I378" s="15">
        <v>661</v>
      </c>
      <c r="J378" s="457" t="str">
        <f t="shared" si="35"/>
        <v>OLS</v>
      </c>
      <c r="K378" s="243" t="s">
        <v>28</v>
      </c>
      <c r="L378" s="243"/>
      <c r="M378" s="243"/>
      <c r="N378" s="240"/>
      <c r="O378" s="240"/>
      <c r="P378" s="240"/>
      <c r="Q378" s="240"/>
      <c r="R378" s="240"/>
      <c r="S378" s="261"/>
      <c r="T378" s="608" t="s">
        <v>723</v>
      </c>
      <c r="U378" s="605" t="s">
        <v>776</v>
      </c>
      <c r="V378" s="487" t="s">
        <v>724</v>
      </c>
    </row>
    <row r="379" spans="2:22" ht="26.1" customHeight="1" x14ac:dyDescent="0.2">
      <c r="B379" s="512"/>
      <c r="C379" s="56" t="s">
        <v>122</v>
      </c>
      <c r="D379" s="57" t="s">
        <v>190</v>
      </c>
      <c r="E379" s="270" t="str">
        <f t="shared" si="33"/>
        <v>Health assessment questionnaire (HAQ)</v>
      </c>
      <c r="F379" s="270" t="s">
        <v>17</v>
      </c>
      <c r="G379" s="270" t="s">
        <v>189</v>
      </c>
      <c r="H379" s="270" t="s">
        <v>9</v>
      </c>
      <c r="I379" s="14">
        <v>186</v>
      </c>
      <c r="J379" s="464" t="str">
        <f t="shared" si="35"/>
        <v>OLS</v>
      </c>
      <c r="K379" s="57" t="s">
        <v>28</v>
      </c>
      <c r="L379" s="57"/>
      <c r="M379" s="57"/>
      <c r="N379" s="80"/>
      <c r="O379" s="80"/>
      <c r="P379" s="80"/>
      <c r="Q379" s="80"/>
      <c r="R379" s="80"/>
      <c r="S379" s="38"/>
      <c r="T379" s="562"/>
      <c r="U379" s="520"/>
      <c r="V379" s="555"/>
    </row>
    <row r="380" spans="2:22" ht="78" customHeight="1" x14ac:dyDescent="0.2">
      <c r="B380" s="512"/>
      <c r="C380" s="56" t="s">
        <v>122</v>
      </c>
      <c r="D380" s="57" t="s">
        <v>418</v>
      </c>
      <c r="E380" s="270" t="str">
        <f t="shared" si="33"/>
        <v>Health Assessment Questionnaire (HAQ), SF-36, Hospital Anxiety and Depression Scale (HADS) &amp; Disease Activity Score (DAS28)</v>
      </c>
      <c r="F380" s="270" t="s">
        <v>17</v>
      </c>
      <c r="G380" s="270" t="s">
        <v>189</v>
      </c>
      <c r="H380" s="270" t="s">
        <v>9</v>
      </c>
      <c r="I380" s="14">
        <v>186</v>
      </c>
      <c r="J380" s="464" t="str">
        <f t="shared" si="35"/>
        <v>OLS</v>
      </c>
      <c r="K380" s="57" t="s">
        <v>28</v>
      </c>
      <c r="L380" s="244"/>
      <c r="M380" s="244"/>
      <c r="N380" s="241"/>
      <c r="O380" s="241"/>
      <c r="P380" s="241"/>
      <c r="Q380" s="241"/>
      <c r="R380" s="241"/>
      <c r="S380" s="262"/>
      <c r="T380" s="562"/>
      <c r="U380" s="520"/>
      <c r="V380" s="555"/>
    </row>
    <row r="381" spans="2:22" ht="26.1" customHeight="1" thickBot="1" x14ac:dyDescent="0.25">
      <c r="B381" s="503"/>
      <c r="C381" s="175" t="s">
        <v>122</v>
      </c>
      <c r="D381" s="245" t="s">
        <v>188</v>
      </c>
      <c r="E381" s="228" t="str">
        <f t="shared" ref="E381:E392" si="36">D381</f>
        <v>MSIS-29</v>
      </c>
      <c r="F381" s="224" t="s">
        <v>17</v>
      </c>
      <c r="G381" s="224" t="s">
        <v>61</v>
      </c>
      <c r="H381" s="224" t="s">
        <v>5</v>
      </c>
      <c r="I381" s="197">
        <v>723</v>
      </c>
      <c r="J381" s="458" t="str">
        <f t="shared" si="35"/>
        <v>OLS</v>
      </c>
      <c r="K381" s="245" t="s">
        <v>28</v>
      </c>
      <c r="L381" s="245"/>
      <c r="M381" s="245"/>
      <c r="N381" s="242"/>
      <c r="O381" s="242"/>
      <c r="P381" s="242"/>
      <c r="Q381" s="242"/>
      <c r="R381" s="242"/>
      <c r="S381" s="263"/>
      <c r="T381" s="537"/>
      <c r="U381" s="521"/>
      <c r="V381" s="498"/>
    </row>
    <row r="382" spans="2:22" ht="51.95" customHeight="1" thickBot="1" x14ac:dyDescent="0.25">
      <c r="B382" s="489" t="s">
        <v>303</v>
      </c>
      <c r="C382" s="58" t="s">
        <v>167</v>
      </c>
      <c r="D382" s="59" t="s">
        <v>148</v>
      </c>
      <c r="E382" s="273" t="str">
        <f t="shared" si="36"/>
        <v>Health Assessment Questionnaire (HAQ)</v>
      </c>
      <c r="F382" s="273" t="s">
        <v>17</v>
      </c>
      <c r="G382" s="273" t="s">
        <v>196</v>
      </c>
      <c r="H382" s="273" t="s">
        <v>69</v>
      </c>
      <c r="I382" s="13">
        <v>493</v>
      </c>
      <c r="J382" s="463" t="str">
        <f t="shared" si="35"/>
        <v>OLS</v>
      </c>
      <c r="K382" s="55" t="s">
        <v>28</v>
      </c>
      <c r="L382" s="55"/>
      <c r="M382" s="55"/>
      <c r="N382" s="79"/>
      <c r="O382" s="79"/>
      <c r="P382" s="79"/>
      <c r="Q382" s="79"/>
      <c r="R382" s="79"/>
      <c r="S382" s="36"/>
      <c r="T382" s="37" t="s">
        <v>311</v>
      </c>
      <c r="U382" s="86" t="s">
        <v>311</v>
      </c>
      <c r="V382" s="234" t="s">
        <v>326</v>
      </c>
    </row>
    <row r="383" spans="2:22" ht="39" customHeight="1" thickBot="1" x14ac:dyDescent="0.25">
      <c r="B383" s="512"/>
      <c r="C383" s="67" t="s">
        <v>167</v>
      </c>
      <c r="D383" s="243" t="s">
        <v>599</v>
      </c>
      <c r="E383" s="228" t="str">
        <f t="shared" si="36"/>
        <v>EORTC QLQ-C30</v>
      </c>
      <c r="F383" s="228" t="s">
        <v>17</v>
      </c>
      <c r="G383" s="229" t="s">
        <v>437</v>
      </c>
      <c r="H383" s="229" t="s">
        <v>3</v>
      </c>
      <c r="I383" s="19">
        <v>661</v>
      </c>
      <c r="J383" s="459" t="str">
        <f t="shared" si="35"/>
        <v>OLS; (separate models for patients with high and low scores)</v>
      </c>
      <c r="K383" s="244" t="s">
        <v>28</v>
      </c>
      <c r="L383" s="244"/>
      <c r="M383" s="244"/>
      <c r="N383" s="241"/>
      <c r="O383" s="241"/>
      <c r="P383" s="241"/>
      <c r="Q383" s="241"/>
      <c r="R383" s="92" t="s">
        <v>600</v>
      </c>
      <c r="S383" s="263"/>
      <c r="T383" s="260" t="s">
        <v>598</v>
      </c>
      <c r="U383" s="265"/>
      <c r="V383" s="233" t="s">
        <v>601</v>
      </c>
    </row>
    <row r="384" spans="2:22" ht="65.099999999999994" customHeight="1" thickBot="1" x14ac:dyDescent="0.25">
      <c r="B384" s="153" t="s">
        <v>663</v>
      </c>
      <c r="C384" s="58" t="s">
        <v>662</v>
      </c>
      <c r="D384" s="151" t="s">
        <v>146</v>
      </c>
      <c r="E384" s="7" t="str">
        <f t="shared" si="36"/>
        <v>Western Ontario and McMaster Universities Osteoarthritis Index (WOMAC)</v>
      </c>
      <c r="F384" s="157" t="s">
        <v>17</v>
      </c>
      <c r="G384" s="27" t="s">
        <v>702</v>
      </c>
      <c r="H384" s="27" t="s">
        <v>9</v>
      </c>
      <c r="I384" s="43">
        <v>7072</v>
      </c>
      <c r="J384" s="2" t="str">
        <f t="shared" si="35"/>
        <v>Mixture model</v>
      </c>
      <c r="K384" s="59"/>
      <c r="L384" s="59"/>
      <c r="M384" s="59"/>
      <c r="N384" s="81"/>
      <c r="O384" s="81"/>
      <c r="P384" s="81"/>
      <c r="Q384" s="81"/>
      <c r="R384" s="152" t="s">
        <v>703</v>
      </c>
      <c r="S384" s="40"/>
      <c r="T384" s="18"/>
      <c r="U384" s="201" t="s">
        <v>667</v>
      </c>
      <c r="V384" s="153" t="s">
        <v>666</v>
      </c>
    </row>
    <row r="385" spans="2:22" ht="51.95" customHeight="1" thickBot="1" x14ac:dyDescent="0.25">
      <c r="B385" s="12" t="s">
        <v>504</v>
      </c>
      <c r="C385" s="58" t="s">
        <v>494</v>
      </c>
      <c r="D385" s="151" t="s">
        <v>208</v>
      </c>
      <c r="E385" s="7" t="str">
        <f>D385</f>
        <v>Bath Ankylosing Spondylitis Disease Activity Index (BASDAI) and Bath Ankylosing Spondylitis Functional Index (BASFI)</v>
      </c>
      <c r="F385" s="7" t="s">
        <v>17</v>
      </c>
      <c r="G385" s="7" t="s">
        <v>500</v>
      </c>
      <c r="H385" s="27" t="s">
        <v>9</v>
      </c>
      <c r="I385" s="8">
        <v>1615</v>
      </c>
      <c r="J385" s="2" t="str">
        <f t="shared" si="35"/>
        <v>Bespoke mixture, Generalized Ordered probit</v>
      </c>
      <c r="K385" s="59"/>
      <c r="L385" s="59"/>
      <c r="M385" s="59"/>
      <c r="N385" s="81"/>
      <c r="O385" s="81"/>
      <c r="P385" s="81"/>
      <c r="Q385" s="81"/>
      <c r="R385" s="60" t="s">
        <v>501</v>
      </c>
      <c r="S385" s="40"/>
      <c r="T385" s="40"/>
      <c r="U385" s="60" t="s">
        <v>502</v>
      </c>
      <c r="V385" s="115"/>
    </row>
    <row r="386" spans="2:22" ht="51.95" customHeight="1" thickBot="1" x14ac:dyDescent="0.25">
      <c r="B386" s="257" t="s">
        <v>835</v>
      </c>
      <c r="C386" s="67" t="s">
        <v>766</v>
      </c>
      <c r="D386" s="279" t="s">
        <v>836</v>
      </c>
      <c r="E386" s="223" t="str">
        <f>D386</f>
        <v>Glasgow Outcome Scale (GOS)</v>
      </c>
      <c r="F386" s="300" t="s">
        <v>17</v>
      </c>
      <c r="G386" s="300" t="s">
        <v>837</v>
      </c>
      <c r="H386" s="256" t="s">
        <v>5</v>
      </c>
      <c r="I386" s="15">
        <v>3437</v>
      </c>
      <c r="J386" s="457" t="str">
        <f t="shared" si="35"/>
        <v xml:space="preserve">Adjusted limited dependent variable mixture models 
</v>
      </c>
      <c r="K386" s="243"/>
      <c r="L386" s="243"/>
      <c r="M386" s="243"/>
      <c r="N386" s="240"/>
      <c r="O386" s="240"/>
      <c r="P386" s="240"/>
      <c r="Q386" s="240"/>
      <c r="R386" s="195" t="s">
        <v>838</v>
      </c>
      <c r="S386" s="261"/>
      <c r="T386" s="261"/>
      <c r="U386" s="276"/>
      <c r="V386" s="330"/>
    </row>
    <row r="387" spans="2:22" ht="65.099999999999994" customHeight="1" thickBot="1" x14ac:dyDescent="0.25">
      <c r="B387" s="340" t="s">
        <v>856</v>
      </c>
      <c r="C387" s="357" t="s">
        <v>751</v>
      </c>
      <c r="D387" s="347" t="s">
        <v>857</v>
      </c>
      <c r="E387" s="396" t="str">
        <f>D387</f>
        <v>World Health Organisation Quality of Life Brief (WHOQOL-BREF)</v>
      </c>
      <c r="F387" s="300" t="s">
        <v>67</v>
      </c>
      <c r="G387" s="300" t="s">
        <v>19</v>
      </c>
      <c r="H387" s="339" t="s">
        <v>19</v>
      </c>
      <c r="I387" s="301">
        <v>658</v>
      </c>
      <c r="J387" s="466" t="str">
        <f t="shared" si="35"/>
        <v>OLS; equipercentile mapping, mean rank method</v>
      </c>
      <c r="K387" s="347" t="s">
        <v>28</v>
      </c>
      <c r="L387" s="347"/>
      <c r="M387" s="347"/>
      <c r="N387" s="333"/>
      <c r="O387" s="333"/>
      <c r="P387" s="333"/>
      <c r="Q387" s="333"/>
      <c r="R387" s="195" t="s">
        <v>896</v>
      </c>
      <c r="S387" s="341"/>
      <c r="T387" s="341"/>
      <c r="U387" s="195"/>
      <c r="V387" s="172"/>
    </row>
    <row r="388" spans="2:22" ht="12.95" customHeight="1" x14ac:dyDescent="0.2">
      <c r="B388" s="491" t="s">
        <v>345</v>
      </c>
      <c r="C388" s="62" t="s">
        <v>346</v>
      </c>
      <c r="D388" s="55" t="s">
        <v>76</v>
      </c>
      <c r="E388" s="273" t="str">
        <f t="shared" si="36"/>
        <v>Modified Rankin Scale (mRS)</v>
      </c>
      <c r="F388" s="273" t="s">
        <v>17</v>
      </c>
      <c r="G388" s="273" t="s">
        <v>114</v>
      </c>
      <c r="H388" s="273" t="s">
        <v>4</v>
      </c>
      <c r="I388" s="13" t="s">
        <v>238</v>
      </c>
      <c r="J388" s="463" t="str">
        <f t="shared" si="35"/>
        <v>OLS</v>
      </c>
      <c r="K388" s="55" t="s">
        <v>28</v>
      </c>
      <c r="L388" s="55"/>
      <c r="M388" s="55"/>
      <c r="N388" s="79"/>
      <c r="O388" s="79"/>
      <c r="P388" s="79"/>
      <c r="Q388" s="86"/>
      <c r="R388" s="86"/>
      <c r="S388" s="36"/>
      <c r="T388" s="36"/>
      <c r="U388" s="79"/>
      <c r="V388" s="493"/>
    </row>
    <row r="389" spans="2:22" ht="39" customHeight="1" thickBot="1" x14ac:dyDescent="0.25">
      <c r="B389" s="486"/>
      <c r="C389" s="63" t="s">
        <v>346</v>
      </c>
      <c r="D389" s="245" t="s">
        <v>237</v>
      </c>
      <c r="E389" s="224" t="str">
        <f t="shared" si="36"/>
        <v>Modified Rankin Scale (mRS), Barthel Index and Zung Depression</v>
      </c>
      <c r="F389" s="224" t="s">
        <v>17</v>
      </c>
      <c r="G389" s="224" t="s">
        <v>114</v>
      </c>
      <c r="H389" s="224" t="s">
        <v>4</v>
      </c>
      <c r="I389" s="197" t="s">
        <v>238</v>
      </c>
      <c r="J389" s="458" t="str">
        <f t="shared" si="35"/>
        <v>OLS</v>
      </c>
      <c r="K389" s="245" t="s">
        <v>28</v>
      </c>
      <c r="L389" s="245"/>
      <c r="M389" s="245"/>
      <c r="N389" s="242"/>
      <c r="O389" s="242"/>
      <c r="P389" s="242"/>
      <c r="Q389" s="265"/>
      <c r="R389" s="265"/>
      <c r="S389" s="263"/>
      <c r="T389" s="263"/>
      <c r="U389" s="242"/>
      <c r="V389" s="494"/>
    </row>
    <row r="390" spans="2:22" ht="65.099999999999994" customHeight="1" thickBot="1" x14ac:dyDescent="0.25">
      <c r="B390" s="6" t="s">
        <v>304</v>
      </c>
      <c r="C390" s="58" t="s">
        <v>73</v>
      </c>
      <c r="D390" s="59" t="s">
        <v>106</v>
      </c>
      <c r="E390" s="273" t="str">
        <f t="shared" si="36"/>
        <v>Seattle Angina Questionnaire (SAQ)</v>
      </c>
      <c r="F390" s="7" t="s">
        <v>17</v>
      </c>
      <c r="G390" s="7" t="s">
        <v>133</v>
      </c>
      <c r="H390" s="7" t="s">
        <v>4</v>
      </c>
      <c r="I390" s="8">
        <v>1555</v>
      </c>
      <c r="J390" s="2" t="str">
        <f t="shared" si="35"/>
        <v>OLS; Tobit</v>
      </c>
      <c r="K390" s="59" t="s">
        <v>28</v>
      </c>
      <c r="L390" s="59"/>
      <c r="M390" s="59"/>
      <c r="N390" s="81"/>
      <c r="O390" s="81"/>
      <c r="P390" s="82" t="s">
        <v>74</v>
      </c>
      <c r="Q390" s="82"/>
      <c r="R390" s="82"/>
      <c r="S390" s="40"/>
      <c r="T390" s="40"/>
      <c r="U390" s="81"/>
      <c r="V390" s="12" t="s">
        <v>473</v>
      </c>
    </row>
    <row r="391" spans="2:22" ht="65.099999999999994" customHeight="1" thickBot="1" x14ac:dyDescent="0.25">
      <c r="B391" s="158" t="s">
        <v>808</v>
      </c>
      <c r="C391" s="67" t="s">
        <v>756</v>
      </c>
      <c r="D391" s="279" t="s">
        <v>809</v>
      </c>
      <c r="E391" s="7" t="str">
        <f t="shared" si="36"/>
        <v>Quality of Life in Epilepsy-Patients-Weighted 31p (QOLIE-31P)</v>
      </c>
      <c r="F391" s="385" t="s">
        <v>67</v>
      </c>
      <c r="G391" s="385" t="s">
        <v>810</v>
      </c>
      <c r="H391" s="7" t="s">
        <v>5</v>
      </c>
      <c r="I391" s="380" t="s">
        <v>811</v>
      </c>
      <c r="J391" s="2" t="str">
        <f t="shared" si="35"/>
        <v>OLS; CLAD</v>
      </c>
      <c r="K391" s="279" t="s">
        <v>28</v>
      </c>
      <c r="L391" s="243"/>
      <c r="M391" s="243"/>
      <c r="N391" s="240"/>
      <c r="O391" s="272" t="s">
        <v>48</v>
      </c>
      <c r="P391" s="264"/>
      <c r="Q391" s="264"/>
      <c r="R391" s="264"/>
      <c r="S391" s="261"/>
      <c r="T391" s="261"/>
      <c r="U391" s="240"/>
      <c r="V391" s="12"/>
    </row>
    <row r="392" spans="2:22" ht="26.1" customHeight="1" x14ac:dyDescent="0.2">
      <c r="B392" s="489" t="s">
        <v>305</v>
      </c>
      <c r="C392" s="73" t="s">
        <v>239</v>
      </c>
      <c r="D392" s="55" t="s">
        <v>27</v>
      </c>
      <c r="E392" s="475" t="str">
        <f t="shared" si="36"/>
        <v>OM8-30 (disease-specific otitis media instrument)</v>
      </c>
      <c r="F392" s="273" t="s">
        <v>17</v>
      </c>
      <c r="G392" s="273" t="s">
        <v>26</v>
      </c>
      <c r="H392" s="273" t="s">
        <v>15</v>
      </c>
      <c r="I392" s="13">
        <v>212</v>
      </c>
      <c r="J392" s="463" t="str">
        <f t="shared" si="35"/>
        <v>OLS</v>
      </c>
      <c r="K392" s="55" t="s">
        <v>28</v>
      </c>
      <c r="L392" s="55"/>
      <c r="M392" s="55"/>
      <c r="N392" s="79"/>
      <c r="O392" s="79"/>
      <c r="P392" s="79"/>
      <c r="Q392" s="79"/>
      <c r="R392" s="79"/>
      <c r="S392" s="36"/>
      <c r="T392" s="37" t="s">
        <v>249</v>
      </c>
      <c r="U392" s="86" t="s">
        <v>249</v>
      </c>
      <c r="V392" s="234" t="s">
        <v>327</v>
      </c>
    </row>
    <row r="393" spans="2:22" ht="39" customHeight="1" x14ac:dyDescent="0.2">
      <c r="B393" s="512"/>
      <c r="C393" s="74" t="s">
        <v>239</v>
      </c>
      <c r="D393" s="75" t="s">
        <v>27</v>
      </c>
      <c r="E393" s="476"/>
      <c r="F393" s="20" t="s">
        <v>2</v>
      </c>
      <c r="G393" s="20" t="s">
        <v>26</v>
      </c>
      <c r="H393" s="20" t="s">
        <v>15</v>
      </c>
      <c r="I393" s="134">
        <v>218</v>
      </c>
      <c r="J393" s="107" t="str">
        <f t="shared" si="35"/>
        <v>OLS; GLM; 2-part</v>
      </c>
      <c r="K393" s="75" t="s">
        <v>28</v>
      </c>
      <c r="L393" s="75" t="s">
        <v>36</v>
      </c>
      <c r="M393" s="75"/>
      <c r="N393" s="98" t="s">
        <v>35</v>
      </c>
      <c r="O393" s="98"/>
      <c r="P393" s="98"/>
      <c r="Q393" s="99"/>
      <c r="R393" s="99"/>
      <c r="S393" s="45"/>
      <c r="T393" s="606" t="s">
        <v>250</v>
      </c>
      <c r="U393" s="600" t="s">
        <v>250</v>
      </c>
      <c r="V393" s="586" t="s">
        <v>328</v>
      </c>
    </row>
    <row r="394" spans="2:22" ht="39" customHeight="1" thickBot="1" x14ac:dyDescent="0.25">
      <c r="B394" s="503"/>
      <c r="C394" s="277" t="s">
        <v>239</v>
      </c>
      <c r="D394" s="245" t="s">
        <v>27</v>
      </c>
      <c r="E394" s="477"/>
      <c r="F394" s="224" t="s">
        <v>1</v>
      </c>
      <c r="G394" s="224" t="s">
        <v>26</v>
      </c>
      <c r="H394" s="224" t="s">
        <v>15</v>
      </c>
      <c r="I394" s="197">
        <v>205</v>
      </c>
      <c r="J394" s="458" t="str">
        <f t="shared" si="35"/>
        <v>OLS; GLM; 2-part</v>
      </c>
      <c r="K394" s="245" t="s">
        <v>28</v>
      </c>
      <c r="L394" s="245" t="s">
        <v>36</v>
      </c>
      <c r="M394" s="245"/>
      <c r="N394" s="98" t="s">
        <v>35</v>
      </c>
      <c r="O394" s="265"/>
      <c r="P394" s="265"/>
      <c r="Q394" s="242"/>
      <c r="R394" s="242"/>
      <c r="S394" s="263"/>
      <c r="T394" s="607"/>
      <c r="U394" s="601"/>
      <c r="V394" s="503"/>
    </row>
    <row r="395" spans="2:22" ht="25.5" customHeight="1" x14ac:dyDescent="0.2">
      <c r="B395" s="489" t="s">
        <v>306</v>
      </c>
      <c r="C395" s="54" t="s">
        <v>128</v>
      </c>
      <c r="D395" s="55" t="s">
        <v>148</v>
      </c>
      <c r="E395" s="475" t="str">
        <f>D395</f>
        <v>Health Assessment Questionnaire (HAQ)</v>
      </c>
      <c r="F395" s="273" t="s">
        <v>17</v>
      </c>
      <c r="G395" s="273" t="s">
        <v>24</v>
      </c>
      <c r="H395" s="273" t="s">
        <v>9</v>
      </c>
      <c r="I395" s="13">
        <v>10895</v>
      </c>
      <c r="J395" s="463" t="str">
        <f t="shared" si="35"/>
        <v>OLS; fractional polynomial regression</v>
      </c>
      <c r="K395" s="55" t="s">
        <v>28</v>
      </c>
      <c r="L395" s="55"/>
      <c r="M395" s="55"/>
      <c r="N395" s="79"/>
      <c r="O395" s="79"/>
      <c r="P395" s="79"/>
      <c r="Q395" s="79"/>
      <c r="R395" s="86" t="s">
        <v>159</v>
      </c>
      <c r="S395" s="36"/>
      <c r="T395" s="36"/>
      <c r="U395" s="79"/>
      <c r="V395" s="493"/>
    </row>
    <row r="396" spans="2:22" ht="26.1" customHeight="1" thickBot="1" x14ac:dyDescent="0.25">
      <c r="B396" s="503"/>
      <c r="C396" s="175" t="s">
        <v>128</v>
      </c>
      <c r="D396" s="245" t="s">
        <v>148</v>
      </c>
      <c r="E396" s="477"/>
      <c r="F396" s="224" t="s">
        <v>18</v>
      </c>
      <c r="G396" s="224" t="s">
        <v>24</v>
      </c>
      <c r="H396" s="224" t="s">
        <v>9</v>
      </c>
      <c r="I396" s="197">
        <v>10895</v>
      </c>
      <c r="J396" s="458" t="str">
        <f t="shared" si="35"/>
        <v>OLS; fractional polynomial regression</v>
      </c>
      <c r="K396" s="245" t="s">
        <v>28</v>
      </c>
      <c r="L396" s="245"/>
      <c r="M396" s="245"/>
      <c r="N396" s="242"/>
      <c r="O396" s="242"/>
      <c r="P396" s="242"/>
      <c r="Q396" s="242"/>
      <c r="R396" s="265" t="s">
        <v>159</v>
      </c>
      <c r="S396" s="263"/>
      <c r="T396" s="263"/>
      <c r="U396" s="242"/>
      <c r="V396" s="494"/>
    </row>
    <row r="397" spans="2:22" ht="51.95" customHeight="1" thickBot="1" x14ac:dyDescent="0.25">
      <c r="B397" s="153" t="s">
        <v>832</v>
      </c>
      <c r="C397" s="68" t="s">
        <v>765</v>
      </c>
      <c r="D397" s="211" t="s">
        <v>833</v>
      </c>
      <c r="E397" s="7" t="str">
        <f>D397</f>
        <v>Refined Scoliosis Research Society 22-item (SRS-22r)</v>
      </c>
      <c r="F397" s="385" t="s">
        <v>67</v>
      </c>
      <c r="G397" s="385" t="s">
        <v>834</v>
      </c>
      <c r="H397" s="7" t="s">
        <v>9</v>
      </c>
      <c r="I397" s="8">
        <v>227</v>
      </c>
      <c r="J397" s="2" t="str">
        <f t="shared" si="35"/>
        <v>OLS</v>
      </c>
      <c r="K397" s="211" t="s">
        <v>28</v>
      </c>
      <c r="L397" s="244"/>
      <c r="M397" s="244"/>
      <c r="N397" s="241"/>
      <c r="O397" s="241"/>
      <c r="P397" s="241"/>
      <c r="Q397" s="241"/>
      <c r="R397" s="92"/>
      <c r="S397" s="262"/>
      <c r="T397" s="262"/>
      <c r="U397" s="241"/>
      <c r="V397" s="356"/>
    </row>
    <row r="398" spans="2:22" ht="39" customHeight="1" thickBot="1" x14ac:dyDescent="0.25">
      <c r="B398" s="153" t="s">
        <v>853</v>
      </c>
      <c r="C398" s="352" t="s">
        <v>739</v>
      </c>
      <c r="D398" s="151" t="s">
        <v>599</v>
      </c>
      <c r="E398" s="385" t="s">
        <v>599</v>
      </c>
      <c r="F398" s="157" t="s">
        <v>17</v>
      </c>
      <c r="G398" s="157" t="s">
        <v>3</v>
      </c>
      <c r="H398" s="157" t="s">
        <v>3</v>
      </c>
      <c r="I398" s="214">
        <v>3203</v>
      </c>
      <c r="J398" s="384" t="str">
        <f t="shared" si="35"/>
        <v>OLS; GLM; 2-part; response mapping; ALDVMM</v>
      </c>
      <c r="K398" s="151" t="s">
        <v>28</v>
      </c>
      <c r="L398" s="151" t="s">
        <v>36</v>
      </c>
      <c r="M398" s="151"/>
      <c r="N398" s="81" t="s">
        <v>35</v>
      </c>
      <c r="O398" s="81"/>
      <c r="P398" s="81"/>
      <c r="Q398" s="81" t="s">
        <v>37</v>
      </c>
      <c r="R398" s="152" t="s">
        <v>854</v>
      </c>
      <c r="S398" s="40"/>
      <c r="T398" s="40"/>
      <c r="U398" s="81" t="s">
        <v>855</v>
      </c>
      <c r="V398" s="356"/>
    </row>
    <row r="399" spans="2:22" ht="39" customHeight="1" x14ac:dyDescent="0.2">
      <c r="B399" s="491" t="s">
        <v>307</v>
      </c>
      <c r="C399" s="62" t="s">
        <v>91</v>
      </c>
      <c r="D399" s="177" t="s">
        <v>459</v>
      </c>
      <c r="E399" s="273" t="str">
        <f>D399</f>
        <v>Functional Assessment of Cancer Therapy - Prostate (FACT-P)</v>
      </c>
      <c r="F399" s="273" t="s">
        <v>17</v>
      </c>
      <c r="G399" s="273" t="s">
        <v>92</v>
      </c>
      <c r="H399" s="273" t="s">
        <v>3</v>
      </c>
      <c r="I399" s="13">
        <v>276</v>
      </c>
      <c r="J399" s="463" t="str">
        <f t="shared" si="35"/>
        <v>OLS; 2-part; median regression</v>
      </c>
      <c r="K399" s="55" t="s">
        <v>28</v>
      </c>
      <c r="L399" s="55"/>
      <c r="M399" s="55"/>
      <c r="N399" s="79" t="s">
        <v>35</v>
      </c>
      <c r="O399" s="79"/>
      <c r="P399" s="79"/>
      <c r="Q399" s="86"/>
      <c r="R399" s="86" t="s">
        <v>161</v>
      </c>
      <c r="S399" s="36"/>
      <c r="T399" s="36" t="s">
        <v>213</v>
      </c>
      <c r="U399" s="79" t="s">
        <v>213</v>
      </c>
      <c r="V399" s="489" t="s">
        <v>322</v>
      </c>
    </row>
    <row r="400" spans="2:22" ht="39" customHeight="1" thickBot="1" x14ac:dyDescent="0.25">
      <c r="B400" s="486"/>
      <c r="C400" s="206" t="s">
        <v>91</v>
      </c>
      <c r="D400" s="245" t="s">
        <v>331</v>
      </c>
      <c r="E400" s="224" t="str">
        <f>D400</f>
        <v>FACT-P and EORTC Quality of Life Questionnaire (QLQ-C30)</v>
      </c>
      <c r="F400" s="224" t="s">
        <v>17</v>
      </c>
      <c r="G400" s="224" t="s">
        <v>92</v>
      </c>
      <c r="H400" s="224" t="s">
        <v>3</v>
      </c>
      <c r="I400" s="197">
        <v>276</v>
      </c>
      <c r="J400" s="458" t="str">
        <f t="shared" si="35"/>
        <v>OLS; 2-part; median regression</v>
      </c>
      <c r="K400" s="245" t="s">
        <v>28</v>
      </c>
      <c r="L400" s="245"/>
      <c r="M400" s="245"/>
      <c r="N400" s="242" t="s">
        <v>35</v>
      </c>
      <c r="O400" s="242"/>
      <c r="P400" s="242"/>
      <c r="Q400" s="265"/>
      <c r="R400" s="265" t="s">
        <v>161</v>
      </c>
      <c r="S400" s="263"/>
      <c r="T400" s="263" t="s">
        <v>213</v>
      </c>
      <c r="U400" s="242" t="s">
        <v>213</v>
      </c>
      <c r="V400" s="503"/>
    </row>
    <row r="401" spans="2:22" ht="51.95" customHeight="1" thickBot="1" x14ac:dyDescent="0.25">
      <c r="B401" s="12" t="s">
        <v>308</v>
      </c>
      <c r="C401" s="58" t="s">
        <v>127</v>
      </c>
      <c r="D401" s="59" t="s">
        <v>146</v>
      </c>
      <c r="E401" s="273" t="str">
        <f>D401</f>
        <v>Western Ontario and McMaster Universities Osteoarthritis Index (WOMAC)</v>
      </c>
      <c r="F401" s="7" t="s">
        <v>17</v>
      </c>
      <c r="G401" s="7" t="s">
        <v>147</v>
      </c>
      <c r="H401" s="7" t="s">
        <v>9</v>
      </c>
      <c r="I401" s="8">
        <v>258</v>
      </c>
      <c r="J401" s="2" t="str">
        <f t="shared" si="35"/>
        <v>OLS; CLAD</v>
      </c>
      <c r="K401" s="59" t="s">
        <v>28</v>
      </c>
      <c r="L401" s="59"/>
      <c r="M401" s="59"/>
      <c r="N401" s="81"/>
      <c r="O401" s="82" t="s">
        <v>48</v>
      </c>
      <c r="P401" s="81"/>
      <c r="Q401" s="81"/>
      <c r="R401" s="81"/>
      <c r="S401" s="40"/>
      <c r="T401" s="40"/>
      <c r="U401" s="150" t="s">
        <v>664</v>
      </c>
      <c r="V401" s="258" t="s">
        <v>665</v>
      </c>
    </row>
    <row r="402" spans="2:22" ht="39" customHeight="1" thickBot="1" x14ac:dyDescent="0.25">
      <c r="B402" s="6" t="s">
        <v>362</v>
      </c>
      <c r="C402" s="58" t="s">
        <v>361</v>
      </c>
      <c r="D402" s="59" t="s">
        <v>194</v>
      </c>
      <c r="E402" s="273" t="str">
        <f>D402</f>
        <v>39-item Parkinson’s Disease Questionnaire (PDQ-39)</v>
      </c>
      <c r="F402" s="7" t="s">
        <v>17</v>
      </c>
      <c r="G402" s="7" t="s">
        <v>47</v>
      </c>
      <c r="H402" s="7" t="s">
        <v>5</v>
      </c>
      <c r="I402" s="8">
        <v>80</v>
      </c>
      <c r="J402" s="2" t="str">
        <f t="shared" si="35"/>
        <v>OLS; response mapping</v>
      </c>
      <c r="K402" s="59" t="s">
        <v>28</v>
      </c>
      <c r="L402" s="59"/>
      <c r="M402" s="59"/>
      <c r="N402" s="81"/>
      <c r="O402" s="81"/>
      <c r="P402" s="81"/>
      <c r="Q402" s="82" t="s">
        <v>37</v>
      </c>
      <c r="R402" s="81"/>
      <c r="S402" s="18" t="s">
        <v>51</v>
      </c>
      <c r="T402" s="18"/>
      <c r="U402" s="82"/>
      <c r="V402" s="12"/>
    </row>
    <row r="403" spans="2:22" ht="51.95" customHeight="1" x14ac:dyDescent="0.2">
      <c r="B403" s="603" t="s">
        <v>648</v>
      </c>
      <c r="C403" s="603"/>
      <c r="D403" s="603"/>
      <c r="E403" s="603"/>
      <c r="F403" s="603"/>
      <c r="G403" s="603"/>
      <c r="H403" s="603"/>
      <c r="I403" s="603"/>
      <c r="J403" s="603"/>
      <c r="K403" s="604"/>
      <c r="L403" s="604"/>
      <c r="M403" s="604"/>
      <c r="N403" s="604"/>
      <c r="O403" s="604"/>
      <c r="P403" s="604"/>
      <c r="Q403" s="604"/>
      <c r="R403" s="604"/>
      <c r="S403" s="604"/>
      <c r="T403" s="604"/>
      <c r="U403" s="604"/>
      <c r="V403" s="604"/>
    </row>
    <row r="404" spans="2:22" ht="26.1" customHeight="1" x14ac:dyDescent="0.2">
      <c r="B404" s="602" t="s">
        <v>914</v>
      </c>
      <c r="C404" s="602"/>
      <c r="D404" s="602"/>
      <c r="E404" s="602"/>
      <c r="F404" s="602"/>
      <c r="G404" s="602"/>
      <c r="H404" s="602"/>
      <c r="I404" s="602"/>
      <c r="J404" s="602"/>
      <c r="K404" s="602"/>
      <c r="L404" s="602"/>
      <c r="M404" s="602"/>
      <c r="N404" s="602"/>
      <c r="O404" s="602"/>
      <c r="P404" s="602"/>
      <c r="Q404" s="602"/>
      <c r="R404" s="602"/>
      <c r="S404" s="602"/>
      <c r="T404" s="602"/>
      <c r="U404" s="602"/>
      <c r="V404" s="602"/>
    </row>
    <row r="405" spans="2:22" ht="26.1" customHeight="1" x14ac:dyDescent="0.2">
      <c r="B405" s="602" t="s">
        <v>647</v>
      </c>
      <c r="C405" s="602"/>
      <c r="D405" s="602"/>
      <c r="E405" s="602"/>
      <c r="F405" s="602"/>
      <c r="G405" s="602"/>
      <c r="H405" s="602"/>
      <c r="I405" s="602"/>
      <c r="J405" s="602"/>
      <c r="K405" s="602"/>
      <c r="L405" s="602"/>
      <c r="M405" s="602"/>
      <c r="N405" s="602"/>
      <c r="O405" s="602"/>
      <c r="P405" s="602"/>
      <c r="Q405" s="602"/>
      <c r="R405" s="602"/>
      <c r="S405" s="602"/>
      <c r="T405" s="602"/>
      <c r="U405" s="602"/>
      <c r="V405" s="602"/>
    </row>
    <row r="406" spans="2:22" ht="26.1" customHeight="1" x14ac:dyDescent="0.2">
      <c r="B406" s="602" t="s">
        <v>456</v>
      </c>
      <c r="C406" s="602"/>
      <c r="D406" s="602"/>
      <c r="E406" s="602"/>
      <c r="F406" s="602"/>
      <c r="G406" s="602"/>
      <c r="H406" s="602"/>
      <c r="I406" s="602"/>
      <c r="J406" s="602"/>
      <c r="K406" s="602"/>
      <c r="L406" s="602"/>
      <c r="M406" s="602"/>
      <c r="N406" s="602"/>
      <c r="O406" s="602"/>
      <c r="P406" s="602"/>
      <c r="Q406" s="602"/>
      <c r="R406" s="602"/>
      <c r="S406" s="602"/>
      <c r="T406" s="602"/>
      <c r="U406" s="602"/>
      <c r="V406" s="602"/>
    </row>
    <row r="407" spans="2:22" ht="65.099999999999994" customHeight="1" x14ac:dyDescent="0.2">
      <c r="B407" s="599" t="s">
        <v>649</v>
      </c>
      <c r="C407" s="599"/>
      <c r="D407" s="599"/>
      <c r="E407" s="599"/>
      <c r="F407" s="599"/>
      <c r="G407" s="599"/>
      <c r="H407" s="599"/>
      <c r="I407" s="599"/>
      <c r="J407" s="599"/>
      <c r="K407" s="599"/>
      <c r="L407" s="599"/>
      <c r="M407" s="599"/>
      <c r="N407" s="599"/>
      <c r="O407" s="599"/>
      <c r="P407" s="599"/>
      <c r="Q407" s="599"/>
      <c r="R407" s="599"/>
      <c r="S407" s="599"/>
      <c r="T407" s="599"/>
      <c r="U407" s="599"/>
      <c r="V407" s="599"/>
    </row>
    <row r="408" spans="2:22" x14ac:dyDescent="0.2">
      <c r="F408" s="46"/>
      <c r="G408" s="46"/>
      <c r="H408" s="46"/>
      <c r="I408" s="317"/>
      <c r="S408" s="5"/>
      <c r="T408" s="5"/>
      <c r="V408" s="47"/>
    </row>
    <row r="409" spans="2:22" x14ac:dyDescent="0.2">
      <c r="B409" s="25"/>
      <c r="F409" s="46"/>
      <c r="G409" s="46"/>
      <c r="H409" s="46"/>
      <c r="I409" s="317"/>
      <c r="S409" s="5"/>
      <c r="T409" s="5"/>
      <c r="V409" s="47"/>
    </row>
    <row r="410" spans="2:22" x14ac:dyDescent="0.2">
      <c r="B410" s="26"/>
      <c r="C410" s="146"/>
      <c r="F410" s="46"/>
      <c r="G410" s="46"/>
      <c r="H410" s="46"/>
      <c r="I410" s="317"/>
      <c r="S410" s="5"/>
      <c r="T410" s="5"/>
      <c r="V410" s="47"/>
    </row>
    <row r="411" spans="2:22" x14ac:dyDescent="0.2">
      <c r="F411" s="46"/>
      <c r="G411" s="46"/>
      <c r="H411" s="46"/>
      <c r="I411" s="317"/>
      <c r="S411" s="5"/>
      <c r="T411" s="5"/>
      <c r="V411" s="47"/>
    </row>
    <row r="412" spans="2:22" x14ac:dyDescent="0.2">
      <c r="F412" s="46"/>
      <c r="G412" s="46"/>
      <c r="H412" s="46"/>
      <c r="I412" s="317"/>
      <c r="S412" s="5"/>
      <c r="T412" s="5"/>
      <c r="V412" s="47"/>
    </row>
    <row r="413" spans="2:22" x14ac:dyDescent="0.2">
      <c r="F413" s="46"/>
      <c r="G413" s="46"/>
      <c r="H413" s="46"/>
      <c r="I413" s="317"/>
      <c r="S413" s="5"/>
      <c r="T413" s="5"/>
      <c r="V413" s="47"/>
    </row>
    <row r="414" spans="2:22" x14ac:dyDescent="0.2">
      <c r="F414" s="46"/>
      <c r="G414" s="46"/>
      <c r="H414" s="46"/>
      <c r="I414" s="317"/>
      <c r="S414" s="5"/>
      <c r="T414" s="5"/>
      <c r="V414" s="47"/>
    </row>
    <row r="415" spans="2:22" x14ac:dyDescent="0.2">
      <c r="F415" s="46"/>
      <c r="G415" s="46"/>
      <c r="H415" s="46"/>
      <c r="I415" s="317"/>
      <c r="S415" s="5"/>
      <c r="T415" s="5"/>
      <c r="V415" s="47"/>
    </row>
    <row r="416" spans="2:22" x14ac:dyDescent="0.2">
      <c r="F416" s="46"/>
      <c r="G416" s="46"/>
      <c r="H416" s="46"/>
      <c r="I416" s="317"/>
      <c r="S416" s="5"/>
      <c r="T416" s="5"/>
      <c r="V416" s="47"/>
    </row>
    <row r="417" spans="6:22" x14ac:dyDescent="0.2">
      <c r="F417" s="46"/>
      <c r="G417" s="46"/>
      <c r="H417" s="46"/>
      <c r="I417" s="317"/>
      <c r="S417" s="5"/>
      <c r="T417" s="5"/>
      <c r="V417" s="47"/>
    </row>
    <row r="418" spans="6:22" x14ac:dyDescent="0.2">
      <c r="F418" s="46"/>
      <c r="G418" s="46"/>
      <c r="H418" s="46"/>
      <c r="I418" s="317"/>
      <c r="S418" s="5"/>
      <c r="T418" s="5"/>
      <c r="V418" s="47"/>
    </row>
    <row r="419" spans="6:22" x14ac:dyDescent="0.2">
      <c r="F419" s="46"/>
      <c r="G419" s="46"/>
      <c r="H419" s="46"/>
      <c r="I419" s="317"/>
      <c r="S419" s="5"/>
      <c r="T419" s="5"/>
      <c r="V419" s="47"/>
    </row>
    <row r="420" spans="6:22" x14ac:dyDescent="0.2">
      <c r="F420" s="46"/>
      <c r="G420" s="46"/>
      <c r="H420" s="46"/>
      <c r="I420" s="317"/>
      <c r="S420" s="5"/>
      <c r="T420" s="5"/>
      <c r="V420" s="47"/>
    </row>
    <row r="421" spans="6:22" x14ac:dyDescent="0.2">
      <c r="F421" s="46"/>
      <c r="G421" s="46"/>
      <c r="H421" s="46"/>
      <c r="I421" s="317"/>
      <c r="S421" s="5"/>
      <c r="T421" s="5"/>
      <c r="V421" s="47"/>
    </row>
    <row r="422" spans="6:22" x14ac:dyDescent="0.2">
      <c r="F422" s="46"/>
      <c r="G422" s="46"/>
      <c r="H422" s="46"/>
      <c r="I422" s="317"/>
      <c r="S422" s="5"/>
      <c r="T422" s="5"/>
      <c r="V422" s="47"/>
    </row>
    <row r="423" spans="6:22" x14ac:dyDescent="0.2">
      <c r="F423" s="46"/>
      <c r="G423" s="46"/>
      <c r="H423" s="46"/>
      <c r="I423" s="317"/>
      <c r="S423" s="5"/>
      <c r="T423" s="5"/>
      <c r="V423" s="47"/>
    </row>
    <row r="424" spans="6:22" x14ac:dyDescent="0.2">
      <c r="F424" s="46"/>
      <c r="G424" s="46"/>
      <c r="H424" s="46"/>
      <c r="I424" s="317"/>
      <c r="S424" s="5"/>
      <c r="T424" s="5"/>
      <c r="V424" s="47"/>
    </row>
    <row r="425" spans="6:22" x14ac:dyDescent="0.2">
      <c r="F425" s="46"/>
      <c r="G425" s="46"/>
      <c r="H425" s="46"/>
      <c r="I425" s="317"/>
      <c r="S425" s="5"/>
      <c r="T425" s="5"/>
      <c r="V425" s="47"/>
    </row>
    <row r="426" spans="6:22" x14ac:dyDescent="0.2">
      <c r="F426" s="46"/>
      <c r="G426" s="46"/>
      <c r="H426" s="46"/>
      <c r="I426" s="317"/>
      <c r="S426" s="5"/>
      <c r="T426" s="5"/>
      <c r="V426" s="47"/>
    </row>
    <row r="427" spans="6:22" x14ac:dyDescent="0.2">
      <c r="F427" s="46"/>
      <c r="G427" s="46"/>
      <c r="H427" s="46"/>
      <c r="I427" s="317"/>
      <c r="S427" s="5"/>
      <c r="T427" s="5"/>
      <c r="V427" s="47"/>
    </row>
    <row r="428" spans="6:22" x14ac:dyDescent="0.2">
      <c r="F428" s="46"/>
      <c r="G428" s="46"/>
      <c r="H428" s="46"/>
      <c r="I428" s="317"/>
      <c r="S428" s="5"/>
      <c r="T428" s="5"/>
      <c r="V428" s="47"/>
    </row>
    <row r="429" spans="6:22" x14ac:dyDescent="0.2">
      <c r="F429" s="46"/>
      <c r="G429" s="46"/>
      <c r="H429" s="46"/>
      <c r="I429" s="317"/>
      <c r="S429" s="5"/>
      <c r="T429" s="5"/>
      <c r="V429" s="47"/>
    </row>
    <row r="430" spans="6:22" x14ac:dyDescent="0.2">
      <c r="F430" s="46"/>
      <c r="G430" s="46"/>
      <c r="H430" s="46"/>
      <c r="I430" s="317"/>
      <c r="S430" s="5"/>
      <c r="T430" s="5"/>
      <c r="V430" s="47"/>
    </row>
    <row r="431" spans="6:22" x14ac:dyDescent="0.2">
      <c r="F431" s="46"/>
      <c r="G431" s="46"/>
      <c r="H431" s="46"/>
      <c r="I431" s="317"/>
      <c r="S431" s="5"/>
      <c r="T431" s="5"/>
      <c r="V431" s="47"/>
    </row>
    <row r="432" spans="6:22" x14ac:dyDescent="0.2">
      <c r="F432" s="46"/>
      <c r="G432" s="46"/>
      <c r="H432" s="46"/>
      <c r="I432" s="317"/>
      <c r="S432" s="5"/>
      <c r="T432" s="5"/>
      <c r="V432" s="47"/>
    </row>
    <row r="433" spans="6:22" x14ac:dyDescent="0.2">
      <c r="F433" s="46"/>
      <c r="G433" s="46"/>
      <c r="H433" s="46"/>
      <c r="I433" s="317"/>
      <c r="S433" s="5"/>
      <c r="T433" s="5"/>
      <c r="V433" s="47"/>
    </row>
    <row r="434" spans="6:22" x14ac:dyDescent="0.2">
      <c r="F434" s="46"/>
      <c r="G434" s="46"/>
      <c r="H434" s="46"/>
      <c r="I434" s="317"/>
      <c r="S434" s="5"/>
      <c r="T434" s="5"/>
      <c r="V434" s="47"/>
    </row>
    <row r="435" spans="6:22" x14ac:dyDescent="0.2">
      <c r="F435" s="46"/>
      <c r="G435" s="46"/>
      <c r="H435" s="46"/>
      <c r="I435" s="317"/>
      <c r="S435" s="5"/>
      <c r="T435" s="5"/>
      <c r="V435" s="47"/>
    </row>
    <row r="436" spans="6:22" x14ac:dyDescent="0.2">
      <c r="F436" s="46"/>
      <c r="G436" s="46"/>
      <c r="H436" s="46"/>
      <c r="I436" s="317"/>
      <c r="S436" s="5"/>
      <c r="T436" s="5"/>
      <c r="V436" s="47"/>
    </row>
    <row r="437" spans="6:22" x14ac:dyDescent="0.2">
      <c r="F437" s="46"/>
      <c r="G437" s="46"/>
      <c r="H437" s="46"/>
      <c r="I437" s="317"/>
      <c r="S437" s="5"/>
      <c r="T437" s="5"/>
      <c r="V437" s="47"/>
    </row>
    <row r="438" spans="6:22" x14ac:dyDescent="0.2">
      <c r="F438" s="46"/>
      <c r="G438" s="46"/>
      <c r="H438" s="46"/>
      <c r="I438" s="317"/>
      <c r="S438" s="5"/>
      <c r="T438" s="5"/>
      <c r="V438" s="47"/>
    </row>
    <row r="439" spans="6:22" x14ac:dyDescent="0.2">
      <c r="F439" s="46"/>
      <c r="G439" s="46"/>
      <c r="H439" s="46"/>
      <c r="I439" s="317"/>
      <c r="S439" s="5"/>
      <c r="T439" s="5"/>
      <c r="V439" s="47"/>
    </row>
    <row r="440" spans="6:22" x14ac:dyDescent="0.2">
      <c r="F440" s="46"/>
      <c r="G440" s="46"/>
      <c r="H440" s="46"/>
      <c r="I440" s="317"/>
      <c r="S440" s="5"/>
      <c r="T440" s="5"/>
      <c r="V440" s="47"/>
    </row>
    <row r="441" spans="6:22" x14ac:dyDescent="0.2">
      <c r="F441" s="46"/>
      <c r="G441" s="46"/>
      <c r="H441" s="46"/>
      <c r="I441" s="317"/>
      <c r="S441" s="5"/>
      <c r="T441" s="5"/>
      <c r="V441" s="47"/>
    </row>
    <row r="442" spans="6:22" x14ac:dyDescent="0.2">
      <c r="F442" s="46"/>
      <c r="G442" s="46"/>
      <c r="H442" s="46"/>
      <c r="I442" s="317"/>
      <c r="S442" s="5"/>
      <c r="T442" s="5"/>
      <c r="V442" s="47"/>
    </row>
    <row r="443" spans="6:22" x14ac:dyDescent="0.2">
      <c r="F443" s="46"/>
      <c r="G443" s="46"/>
      <c r="H443" s="46"/>
      <c r="I443" s="317"/>
      <c r="S443" s="5"/>
      <c r="T443" s="5"/>
      <c r="V443" s="47"/>
    </row>
    <row r="444" spans="6:22" x14ac:dyDescent="0.2">
      <c r="F444" s="46"/>
      <c r="G444" s="46"/>
      <c r="H444" s="46"/>
      <c r="I444" s="317"/>
      <c r="S444" s="5"/>
      <c r="T444" s="5"/>
      <c r="V444" s="47"/>
    </row>
    <row r="445" spans="6:22" x14ac:dyDescent="0.2">
      <c r="F445" s="46"/>
      <c r="G445" s="46"/>
      <c r="H445" s="46"/>
      <c r="I445" s="317"/>
      <c r="S445" s="5"/>
      <c r="T445" s="5"/>
      <c r="V445" s="47"/>
    </row>
    <row r="446" spans="6:22" x14ac:dyDescent="0.2">
      <c r="F446" s="46"/>
      <c r="G446" s="46"/>
      <c r="H446" s="46"/>
      <c r="I446" s="317"/>
      <c r="S446" s="5"/>
      <c r="T446" s="5"/>
      <c r="V446" s="47"/>
    </row>
    <row r="447" spans="6:22" x14ac:dyDescent="0.2">
      <c r="F447" s="46"/>
      <c r="G447" s="46"/>
      <c r="H447" s="46"/>
      <c r="I447" s="317"/>
      <c r="S447" s="5"/>
      <c r="T447" s="5"/>
      <c r="V447" s="47"/>
    </row>
    <row r="448" spans="6:22" x14ac:dyDescent="0.2">
      <c r="F448" s="46"/>
      <c r="G448" s="46"/>
      <c r="H448" s="46"/>
      <c r="I448" s="317"/>
      <c r="S448" s="5"/>
      <c r="T448" s="5"/>
      <c r="V448" s="47"/>
    </row>
    <row r="449" spans="6:22" x14ac:dyDescent="0.2">
      <c r="F449" s="46"/>
      <c r="G449" s="46"/>
      <c r="H449" s="46"/>
      <c r="I449" s="317"/>
      <c r="S449" s="5"/>
      <c r="T449" s="5"/>
      <c r="V449" s="47"/>
    </row>
    <row r="450" spans="6:22" x14ac:dyDescent="0.2">
      <c r="F450" s="46"/>
      <c r="G450" s="46"/>
      <c r="H450" s="46"/>
      <c r="I450" s="317"/>
      <c r="S450" s="5"/>
      <c r="T450" s="5"/>
      <c r="V450" s="47"/>
    </row>
    <row r="451" spans="6:22" x14ac:dyDescent="0.2">
      <c r="F451" s="46"/>
      <c r="G451" s="46"/>
      <c r="H451" s="46"/>
      <c r="I451" s="317"/>
      <c r="S451" s="5"/>
      <c r="T451" s="5"/>
      <c r="V451" s="47"/>
    </row>
    <row r="452" spans="6:22" x14ac:dyDescent="0.2">
      <c r="F452" s="46"/>
      <c r="G452" s="46"/>
      <c r="H452" s="46"/>
      <c r="I452" s="317"/>
      <c r="S452" s="5"/>
      <c r="T452" s="5"/>
      <c r="V452" s="47"/>
    </row>
    <row r="453" spans="6:22" x14ac:dyDescent="0.2">
      <c r="F453" s="46"/>
      <c r="G453" s="46"/>
      <c r="H453" s="46"/>
      <c r="I453" s="317"/>
      <c r="S453" s="5"/>
      <c r="T453" s="5"/>
      <c r="V453" s="47"/>
    </row>
    <row r="454" spans="6:22" x14ac:dyDescent="0.2">
      <c r="F454" s="46"/>
      <c r="G454" s="46"/>
      <c r="H454" s="46"/>
      <c r="I454" s="317"/>
      <c r="S454" s="5"/>
      <c r="T454" s="5"/>
      <c r="V454" s="47"/>
    </row>
    <row r="455" spans="6:22" x14ac:dyDescent="0.2">
      <c r="F455" s="46"/>
      <c r="G455" s="46"/>
      <c r="H455" s="46"/>
      <c r="I455" s="317"/>
      <c r="S455" s="5"/>
      <c r="T455" s="5"/>
      <c r="V455" s="47"/>
    </row>
    <row r="456" spans="6:22" x14ac:dyDescent="0.2">
      <c r="F456" s="46"/>
      <c r="G456" s="46"/>
      <c r="H456" s="46"/>
      <c r="I456" s="317"/>
      <c r="S456" s="5"/>
      <c r="T456" s="5"/>
      <c r="V456" s="47"/>
    </row>
    <row r="457" spans="6:22" x14ac:dyDescent="0.2">
      <c r="F457" s="46"/>
      <c r="G457" s="46"/>
      <c r="H457" s="46"/>
      <c r="I457" s="317"/>
      <c r="S457" s="5"/>
      <c r="T457" s="5"/>
      <c r="V457" s="47"/>
    </row>
    <row r="458" spans="6:22" x14ac:dyDescent="0.2">
      <c r="F458" s="46"/>
      <c r="G458" s="46"/>
      <c r="H458" s="46"/>
      <c r="I458" s="317"/>
      <c r="S458" s="5"/>
      <c r="T458" s="5"/>
      <c r="V458" s="47"/>
    </row>
    <row r="459" spans="6:22" x14ac:dyDescent="0.2">
      <c r="F459" s="46"/>
      <c r="G459" s="46"/>
      <c r="H459" s="46"/>
      <c r="I459" s="317"/>
      <c r="S459" s="5"/>
      <c r="T459" s="5"/>
      <c r="V459" s="47"/>
    </row>
    <row r="460" spans="6:22" x14ac:dyDescent="0.2">
      <c r="F460" s="46"/>
      <c r="G460" s="46"/>
      <c r="H460" s="46"/>
      <c r="I460" s="317"/>
      <c r="S460" s="5"/>
      <c r="T460" s="5"/>
      <c r="V460" s="47"/>
    </row>
    <row r="461" spans="6:22" x14ac:dyDescent="0.2">
      <c r="F461" s="46"/>
      <c r="G461" s="46"/>
      <c r="H461" s="46"/>
      <c r="I461" s="317"/>
      <c r="S461" s="5"/>
      <c r="T461" s="5"/>
      <c r="V461" s="47"/>
    </row>
    <row r="462" spans="6:22" x14ac:dyDescent="0.2">
      <c r="F462" s="46"/>
      <c r="G462" s="46"/>
      <c r="H462" s="46"/>
      <c r="I462" s="317"/>
      <c r="S462" s="5"/>
      <c r="T462" s="5"/>
      <c r="V462" s="47"/>
    </row>
    <row r="463" spans="6:22" x14ac:dyDescent="0.2">
      <c r="F463" s="46"/>
      <c r="G463" s="46"/>
      <c r="H463" s="46"/>
      <c r="I463" s="317"/>
      <c r="S463" s="5"/>
      <c r="T463" s="5"/>
      <c r="V463" s="47"/>
    </row>
    <row r="464" spans="6:22" x14ac:dyDescent="0.2">
      <c r="F464" s="46"/>
      <c r="G464" s="46"/>
      <c r="H464" s="46"/>
      <c r="I464" s="317"/>
      <c r="S464" s="5"/>
      <c r="T464" s="5"/>
      <c r="V464" s="47"/>
    </row>
    <row r="465" spans="6:22" x14ac:dyDescent="0.2">
      <c r="F465" s="46"/>
      <c r="G465" s="46"/>
      <c r="H465" s="46"/>
      <c r="I465" s="317"/>
      <c r="S465" s="5"/>
      <c r="T465" s="5"/>
      <c r="V465" s="47"/>
    </row>
    <row r="466" spans="6:22" x14ac:dyDescent="0.2">
      <c r="F466" s="46"/>
      <c r="G466" s="46"/>
      <c r="H466" s="46"/>
      <c r="I466" s="317"/>
      <c r="S466" s="5"/>
      <c r="T466" s="5"/>
      <c r="V466" s="47"/>
    </row>
    <row r="467" spans="6:22" x14ac:dyDescent="0.2">
      <c r="F467" s="46"/>
      <c r="G467" s="46"/>
      <c r="H467" s="46"/>
      <c r="I467" s="317"/>
      <c r="S467" s="5"/>
      <c r="T467" s="5"/>
      <c r="V467" s="47"/>
    </row>
    <row r="468" spans="6:22" x14ac:dyDescent="0.2">
      <c r="F468" s="46"/>
      <c r="G468" s="46"/>
      <c r="H468" s="46"/>
      <c r="I468" s="317"/>
      <c r="S468" s="5"/>
      <c r="T468" s="5"/>
      <c r="V468" s="47"/>
    </row>
    <row r="469" spans="6:22" x14ac:dyDescent="0.2">
      <c r="F469" s="46"/>
      <c r="G469" s="46"/>
      <c r="H469" s="46"/>
      <c r="I469" s="317"/>
      <c r="S469" s="5"/>
      <c r="T469" s="5"/>
      <c r="V469" s="47"/>
    </row>
    <row r="470" spans="6:22" x14ac:dyDescent="0.2">
      <c r="F470" s="46"/>
      <c r="G470" s="46"/>
      <c r="H470" s="46"/>
      <c r="I470" s="317"/>
      <c r="S470" s="5"/>
      <c r="T470" s="5"/>
      <c r="V470" s="47"/>
    </row>
    <row r="471" spans="6:22" x14ac:dyDescent="0.2">
      <c r="F471" s="46"/>
      <c r="G471" s="46"/>
      <c r="H471" s="46"/>
      <c r="I471" s="317"/>
      <c r="S471" s="5"/>
      <c r="T471" s="5"/>
      <c r="V471" s="47"/>
    </row>
    <row r="472" spans="6:22" x14ac:dyDescent="0.2">
      <c r="F472" s="46"/>
      <c r="G472" s="46"/>
      <c r="H472" s="46"/>
      <c r="I472" s="317"/>
      <c r="S472" s="5"/>
      <c r="T472" s="5"/>
      <c r="V472" s="47"/>
    </row>
    <row r="473" spans="6:22" x14ac:dyDescent="0.2">
      <c r="F473" s="46"/>
      <c r="G473" s="46"/>
      <c r="H473" s="46"/>
      <c r="I473" s="317"/>
      <c r="S473" s="5"/>
      <c r="T473" s="5"/>
      <c r="V473" s="47"/>
    </row>
    <row r="474" spans="6:22" x14ac:dyDescent="0.2">
      <c r="F474" s="46"/>
      <c r="G474" s="46"/>
      <c r="H474" s="46"/>
      <c r="I474" s="317"/>
      <c r="S474" s="5"/>
      <c r="T474" s="5"/>
      <c r="V474" s="47"/>
    </row>
    <row r="475" spans="6:22" x14ac:dyDescent="0.2">
      <c r="F475" s="46"/>
      <c r="G475" s="46"/>
      <c r="H475" s="46"/>
      <c r="I475" s="317"/>
      <c r="S475" s="5"/>
      <c r="T475" s="5"/>
      <c r="V475" s="47"/>
    </row>
    <row r="476" spans="6:22" x14ac:dyDescent="0.2">
      <c r="F476" s="46"/>
      <c r="G476" s="46"/>
      <c r="H476" s="46"/>
      <c r="I476" s="317"/>
      <c r="S476" s="5"/>
      <c r="T476" s="5"/>
      <c r="V476" s="47"/>
    </row>
    <row r="477" spans="6:22" x14ac:dyDescent="0.2">
      <c r="F477" s="46"/>
      <c r="G477" s="46"/>
      <c r="H477" s="46"/>
      <c r="I477" s="317"/>
      <c r="S477" s="5"/>
      <c r="T477" s="5"/>
      <c r="V477" s="47"/>
    </row>
    <row r="478" spans="6:22" x14ac:dyDescent="0.2">
      <c r="F478" s="46"/>
      <c r="G478" s="46"/>
      <c r="H478" s="46"/>
      <c r="I478" s="317"/>
      <c r="S478" s="5"/>
      <c r="T478" s="5"/>
      <c r="V478" s="47"/>
    </row>
    <row r="479" spans="6:22" x14ac:dyDescent="0.2">
      <c r="F479" s="46"/>
      <c r="G479" s="46"/>
      <c r="H479" s="46"/>
      <c r="I479" s="317"/>
      <c r="S479" s="5"/>
      <c r="T479" s="5"/>
      <c r="V479" s="47"/>
    </row>
    <row r="480" spans="6:22" x14ac:dyDescent="0.2">
      <c r="F480" s="46"/>
      <c r="G480" s="46"/>
      <c r="H480" s="46"/>
      <c r="I480" s="317"/>
      <c r="S480" s="5"/>
      <c r="T480" s="5"/>
      <c r="V480" s="47"/>
    </row>
    <row r="481" spans="6:22" x14ac:dyDescent="0.2">
      <c r="F481" s="46"/>
      <c r="G481" s="46"/>
      <c r="H481" s="46"/>
      <c r="I481" s="317"/>
      <c r="S481" s="5"/>
      <c r="T481" s="5"/>
      <c r="V481" s="47"/>
    </row>
    <row r="482" spans="6:22" x14ac:dyDescent="0.2">
      <c r="F482" s="46"/>
      <c r="G482" s="46"/>
      <c r="H482" s="46"/>
      <c r="I482" s="317"/>
      <c r="S482" s="5"/>
      <c r="T482" s="5"/>
      <c r="V482" s="47"/>
    </row>
    <row r="483" spans="6:22" x14ac:dyDescent="0.2">
      <c r="F483" s="46"/>
      <c r="G483" s="46"/>
      <c r="H483" s="46"/>
      <c r="I483" s="317"/>
      <c r="S483" s="5"/>
      <c r="T483" s="5"/>
      <c r="V483" s="47"/>
    </row>
    <row r="484" spans="6:22" x14ac:dyDescent="0.2">
      <c r="F484" s="46"/>
      <c r="G484" s="46"/>
      <c r="H484" s="46"/>
      <c r="I484" s="317"/>
      <c r="S484" s="5"/>
      <c r="T484" s="5"/>
      <c r="V484" s="47"/>
    </row>
    <row r="485" spans="6:22" x14ac:dyDescent="0.2">
      <c r="F485" s="46"/>
      <c r="G485" s="46"/>
      <c r="H485" s="46"/>
      <c r="I485" s="317"/>
      <c r="S485" s="5"/>
      <c r="T485" s="5"/>
      <c r="V485" s="47"/>
    </row>
    <row r="486" spans="6:22" x14ac:dyDescent="0.2">
      <c r="F486" s="46"/>
      <c r="G486" s="46"/>
      <c r="H486" s="46"/>
      <c r="I486" s="317"/>
      <c r="S486" s="5"/>
      <c r="T486" s="5"/>
      <c r="V486" s="47"/>
    </row>
    <row r="487" spans="6:22" x14ac:dyDescent="0.2">
      <c r="F487" s="46"/>
      <c r="G487" s="46"/>
      <c r="H487" s="46"/>
      <c r="I487" s="317"/>
      <c r="S487" s="5"/>
      <c r="T487" s="5"/>
      <c r="V487" s="47"/>
    </row>
    <row r="488" spans="6:22" x14ac:dyDescent="0.2">
      <c r="F488" s="46"/>
      <c r="G488" s="46"/>
      <c r="H488" s="46"/>
      <c r="I488" s="317"/>
      <c r="S488" s="5"/>
      <c r="T488" s="5"/>
      <c r="V488" s="47"/>
    </row>
    <row r="489" spans="6:22" x14ac:dyDescent="0.2">
      <c r="F489" s="46"/>
      <c r="G489" s="46"/>
      <c r="H489" s="46"/>
      <c r="I489" s="317"/>
      <c r="S489" s="5"/>
      <c r="T489" s="5"/>
      <c r="V489" s="47"/>
    </row>
    <row r="490" spans="6:22" x14ac:dyDescent="0.2">
      <c r="F490" s="46"/>
      <c r="G490" s="46"/>
      <c r="H490" s="46"/>
      <c r="I490" s="317"/>
      <c r="S490" s="5"/>
      <c r="T490" s="5"/>
      <c r="V490" s="47"/>
    </row>
    <row r="491" spans="6:22" x14ac:dyDescent="0.2">
      <c r="F491" s="46"/>
      <c r="G491" s="46"/>
      <c r="H491" s="46"/>
      <c r="I491" s="317"/>
      <c r="S491" s="5"/>
      <c r="T491" s="5"/>
      <c r="V491" s="47"/>
    </row>
    <row r="492" spans="6:22" x14ac:dyDescent="0.2">
      <c r="F492" s="46"/>
      <c r="G492" s="46"/>
      <c r="H492" s="46"/>
      <c r="I492" s="317"/>
      <c r="S492" s="5"/>
      <c r="T492" s="5"/>
      <c r="V492" s="47"/>
    </row>
    <row r="493" spans="6:22" x14ac:dyDescent="0.2">
      <c r="F493" s="46"/>
      <c r="G493" s="46"/>
      <c r="H493" s="46"/>
      <c r="I493" s="317"/>
      <c r="S493" s="5"/>
      <c r="T493" s="5"/>
      <c r="V493" s="47"/>
    </row>
    <row r="494" spans="6:22" x14ac:dyDescent="0.2">
      <c r="F494" s="46"/>
      <c r="G494" s="46"/>
      <c r="H494" s="46"/>
      <c r="I494" s="317"/>
      <c r="S494" s="5"/>
      <c r="T494" s="5"/>
      <c r="V494" s="47"/>
    </row>
    <row r="495" spans="6:22" x14ac:dyDescent="0.2">
      <c r="F495" s="46"/>
      <c r="G495" s="46"/>
      <c r="H495" s="46"/>
      <c r="I495" s="317"/>
      <c r="S495" s="5"/>
      <c r="T495" s="5"/>
      <c r="V495" s="47"/>
    </row>
    <row r="496" spans="6:22" x14ac:dyDescent="0.2">
      <c r="F496" s="46"/>
      <c r="G496" s="46"/>
      <c r="H496" s="46"/>
      <c r="I496" s="317"/>
      <c r="S496" s="5"/>
      <c r="T496" s="5"/>
      <c r="V496" s="47"/>
    </row>
    <row r="497" spans="6:22" x14ac:dyDescent="0.2">
      <c r="F497" s="46"/>
      <c r="G497" s="46"/>
      <c r="H497" s="46"/>
      <c r="I497" s="317"/>
      <c r="S497" s="5"/>
      <c r="T497" s="5"/>
      <c r="V497" s="47"/>
    </row>
    <row r="498" spans="6:22" x14ac:dyDescent="0.2">
      <c r="F498" s="46"/>
      <c r="G498" s="46"/>
      <c r="H498" s="46"/>
      <c r="I498" s="317"/>
      <c r="S498" s="5"/>
      <c r="T498" s="5"/>
      <c r="V498" s="47"/>
    </row>
    <row r="499" spans="6:22" x14ac:dyDescent="0.2">
      <c r="F499" s="46"/>
      <c r="G499" s="46"/>
      <c r="H499" s="46"/>
      <c r="I499" s="317"/>
      <c r="S499" s="5"/>
      <c r="T499" s="5"/>
      <c r="V499" s="47"/>
    </row>
    <row r="500" spans="6:22" x14ac:dyDescent="0.2">
      <c r="F500" s="46"/>
      <c r="G500" s="46"/>
      <c r="H500" s="46"/>
      <c r="I500" s="317"/>
      <c r="S500" s="5"/>
      <c r="T500" s="5"/>
      <c r="V500" s="47"/>
    </row>
    <row r="501" spans="6:22" x14ac:dyDescent="0.2">
      <c r="F501" s="46"/>
      <c r="G501" s="46"/>
      <c r="H501" s="46"/>
      <c r="I501" s="317"/>
      <c r="S501" s="5"/>
      <c r="T501" s="5"/>
      <c r="V501" s="47"/>
    </row>
    <row r="502" spans="6:22" x14ac:dyDescent="0.2">
      <c r="F502" s="46"/>
      <c r="G502" s="46"/>
      <c r="H502" s="46"/>
      <c r="I502" s="317"/>
      <c r="S502" s="5"/>
      <c r="T502" s="5"/>
      <c r="V502" s="47"/>
    </row>
    <row r="503" spans="6:22" x14ac:dyDescent="0.2">
      <c r="F503" s="46"/>
      <c r="G503" s="46"/>
      <c r="H503" s="46"/>
      <c r="I503" s="317"/>
      <c r="S503" s="5"/>
      <c r="T503" s="5"/>
      <c r="V503" s="47"/>
    </row>
    <row r="504" spans="6:22" x14ac:dyDescent="0.2">
      <c r="F504" s="46"/>
      <c r="G504" s="46"/>
      <c r="H504" s="46"/>
      <c r="I504" s="317"/>
      <c r="S504" s="5"/>
      <c r="T504" s="5"/>
      <c r="V504" s="47"/>
    </row>
    <row r="505" spans="6:22" x14ac:dyDescent="0.2">
      <c r="F505" s="46"/>
      <c r="G505" s="46"/>
      <c r="H505" s="46"/>
      <c r="I505" s="317"/>
      <c r="S505" s="5"/>
      <c r="T505" s="5"/>
      <c r="V505" s="47"/>
    </row>
    <row r="506" spans="6:22" x14ac:dyDescent="0.2">
      <c r="F506" s="46"/>
      <c r="G506" s="46"/>
      <c r="H506" s="46"/>
      <c r="I506" s="317"/>
      <c r="S506" s="5"/>
      <c r="T506" s="5"/>
      <c r="V506" s="47"/>
    </row>
    <row r="507" spans="6:22" x14ac:dyDescent="0.2">
      <c r="F507" s="46"/>
      <c r="G507" s="46"/>
      <c r="H507" s="46"/>
      <c r="I507" s="317"/>
      <c r="S507" s="5"/>
      <c r="T507" s="5"/>
      <c r="V507" s="47"/>
    </row>
    <row r="508" spans="6:22" x14ac:dyDescent="0.2">
      <c r="F508" s="46"/>
      <c r="G508" s="46"/>
      <c r="H508" s="46"/>
      <c r="I508" s="317"/>
      <c r="S508" s="5"/>
      <c r="T508" s="5"/>
      <c r="V508" s="47"/>
    </row>
    <row r="509" spans="6:22" x14ac:dyDescent="0.2">
      <c r="F509" s="46"/>
      <c r="G509" s="46"/>
      <c r="H509" s="46"/>
      <c r="I509" s="317"/>
      <c r="S509" s="5"/>
      <c r="T509" s="5"/>
      <c r="V509" s="47"/>
    </row>
    <row r="510" spans="6:22" x14ac:dyDescent="0.2">
      <c r="F510" s="46"/>
      <c r="G510" s="46"/>
      <c r="H510" s="46"/>
      <c r="I510" s="317"/>
      <c r="S510" s="5"/>
      <c r="T510" s="5"/>
      <c r="V510" s="47"/>
    </row>
    <row r="511" spans="6:22" x14ac:dyDescent="0.2">
      <c r="F511" s="46"/>
      <c r="G511" s="46"/>
      <c r="H511" s="46"/>
      <c r="I511" s="317"/>
      <c r="S511" s="5"/>
      <c r="T511" s="5"/>
      <c r="V511" s="47"/>
    </row>
    <row r="512" spans="6:22" x14ac:dyDescent="0.2">
      <c r="F512" s="46"/>
      <c r="G512" s="46"/>
      <c r="H512" s="46"/>
      <c r="I512" s="317"/>
      <c r="S512" s="5"/>
      <c r="T512" s="5"/>
      <c r="V512" s="47"/>
    </row>
    <row r="513" spans="6:22" x14ac:dyDescent="0.2">
      <c r="F513" s="46"/>
      <c r="G513" s="46"/>
      <c r="H513" s="46"/>
      <c r="I513" s="317"/>
      <c r="S513" s="5"/>
      <c r="T513" s="5"/>
      <c r="V513" s="47"/>
    </row>
    <row r="514" spans="6:22" x14ac:dyDescent="0.2">
      <c r="F514" s="46"/>
      <c r="G514" s="46"/>
      <c r="H514" s="46"/>
      <c r="I514" s="317"/>
      <c r="S514" s="5"/>
      <c r="T514" s="5"/>
      <c r="V514" s="47"/>
    </row>
    <row r="515" spans="6:22" x14ac:dyDescent="0.2">
      <c r="F515" s="46"/>
      <c r="G515" s="46"/>
      <c r="H515" s="46"/>
      <c r="I515" s="317"/>
      <c r="S515" s="5"/>
      <c r="T515" s="5"/>
      <c r="V515" s="47"/>
    </row>
    <row r="516" spans="6:22" x14ac:dyDescent="0.2">
      <c r="F516" s="46"/>
      <c r="G516" s="46"/>
      <c r="H516" s="46"/>
      <c r="I516" s="317"/>
      <c r="S516" s="5"/>
      <c r="T516" s="5"/>
      <c r="V516" s="47"/>
    </row>
    <row r="517" spans="6:22" x14ac:dyDescent="0.2">
      <c r="F517" s="46"/>
      <c r="G517" s="46"/>
      <c r="H517" s="46"/>
      <c r="I517" s="317"/>
      <c r="S517" s="5"/>
      <c r="T517" s="5"/>
      <c r="V517" s="47"/>
    </row>
    <row r="518" spans="6:22" x14ac:dyDescent="0.2">
      <c r="F518" s="46"/>
      <c r="G518" s="46"/>
      <c r="H518" s="46"/>
      <c r="I518" s="317"/>
      <c r="S518" s="5"/>
      <c r="T518" s="5"/>
      <c r="V518" s="47"/>
    </row>
    <row r="519" spans="6:22" x14ac:dyDescent="0.2">
      <c r="F519" s="46"/>
      <c r="G519" s="46"/>
      <c r="H519" s="46"/>
      <c r="I519" s="317"/>
      <c r="S519" s="5"/>
      <c r="T519" s="5"/>
      <c r="V519" s="47"/>
    </row>
    <row r="520" spans="6:22" x14ac:dyDescent="0.2">
      <c r="F520" s="46"/>
      <c r="G520" s="46"/>
      <c r="H520" s="46"/>
      <c r="I520" s="317"/>
      <c r="S520" s="5"/>
      <c r="T520" s="5"/>
      <c r="V520" s="47"/>
    </row>
    <row r="521" spans="6:22" x14ac:dyDescent="0.2">
      <c r="F521" s="46"/>
      <c r="G521" s="46"/>
      <c r="H521" s="46"/>
      <c r="I521" s="317"/>
      <c r="S521" s="5"/>
      <c r="T521" s="5"/>
      <c r="V521" s="47"/>
    </row>
    <row r="522" spans="6:22" x14ac:dyDescent="0.2">
      <c r="F522" s="46"/>
      <c r="G522" s="46"/>
      <c r="H522" s="46"/>
      <c r="I522" s="317"/>
      <c r="S522" s="5"/>
      <c r="T522" s="5"/>
      <c r="V522" s="47"/>
    </row>
    <row r="523" spans="6:22" x14ac:dyDescent="0.2">
      <c r="F523" s="46"/>
      <c r="G523" s="46"/>
      <c r="H523" s="46"/>
      <c r="I523" s="317"/>
      <c r="S523" s="5"/>
      <c r="T523" s="5"/>
      <c r="V523" s="47"/>
    </row>
    <row r="524" spans="6:22" x14ac:dyDescent="0.2">
      <c r="F524" s="46"/>
      <c r="G524" s="46"/>
      <c r="H524" s="46"/>
      <c r="I524" s="317"/>
      <c r="S524" s="5"/>
      <c r="T524" s="5"/>
      <c r="V524" s="47"/>
    </row>
    <row r="525" spans="6:22" x14ac:dyDescent="0.2">
      <c r="F525" s="46"/>
      <c r="G525" s="46"/>
      <c r="H525" s="46"/>
      <c r="I525" s="317"/>
      <c r="S525" s="5"/>
      <c r="T525" s="5"/>
      <c r="V525" s="47"/>
    </row>
    <row r="526" spans="6:22" x14ac:dyDescent="0.2">
      <c r="F526" s="46"/>
      <c r="G526" s="46"/>
      <c r="H526" s="46"/>
      <c r="I526" s="317"/>
      <c r="S526" s="5"/>
      <c r="T526" s="5"/>
      <c r="V526" s="47"/>
    </row>
    <row r="527" spans="6:22" x14ac:dyDescent="0.2">
      <c r="F527" s="46"/>
      <c r="G527" s="46"/>
      <c r="H527" s="46"/>
      <c r="I527" s="317"/>
      <c r="S527" s="5"/>
      <c r="T527" s="5"/>
      <c r="V527" s="47"/>
    </row>
    <row r="528" spans="6:22" x14ac:dyDescent="0.2">
      <c r="F528" s="46"/>
      <c r="G528" s="46"/>
      <c r="H528" s="46"/>
      <c r="I528" s="317"/>
      <c r="S528" s="5"/>
      <c r="T528" s="5"/>
      <c r="V528" s="47"/>
    </row>
    <row r="529" spans="6:22" x14ac:dyDescent="0.2">
      <c r="F529" s="46"/>
      <c r="G529" s="46"/>
      <c r="H529" s="46"/>
      <c r="I529" s="317"/>
      <c r="S529" s="5"/>
      <c r="T529" s="5"/>
      <c r="V529" s="47"/>
    </row>
    <row r="530" spans="6:22" x14ac:dyDescent="0.2">
      <c r="F530" s="46"/>
      <c r="G530" s="46"/>
      <c r="H530" s="46"/>
      <c r="I530" s="317"/>
      <c r="S530" s="5"/>
      <c r="T530" s="5"/>
      <c r="V530" s="47"/>
    </row>
    <row r="531" spans="6:22" x14ac:dyDescent="0.2">
      <c r="F531" s="46"/>
      <c r="G531" s="46"/>
      <c r="H531" s="46"/>
      <c r="I531" s="317"/>
      <c r="S531" s="5"/>
      <c r="T531" s="5"/>
      <c r="V531" s="47"/>
    </row>
    <row r="532" spans="6:22" x14ac:dyDescent="0.2">
      <c r="F532" s="46"/>
      <c r="G532" s="46"/>
      <c r="H532" s="46"/>
      <c r="I532" s="317"/>
      <c r="S532" s="5"/>
      <c r="T532" s="5"/>
      <c r="V532" s="47"/>
    </row>
    <row r="533" spans="6:22" x14ac:dyDescent="0.2">
      <c r="F533" s="46"/>
      <c r="G533" s="46"/>
      <c r="H533" s="46"/>
      <c r="I533" s="317"/>
      <c r="S533" s="5"/>
      <c r="T533" s="5"/>
      <c r="V533" s="47"/>
    </row>
    <row r="534" spans="6:22" x14ac:dyDescent="0.2">
      <c r="F534" s="46"/>
      <c r="G534" s="46"/>
      <c r="H534" s="46"/>
      <c r="I534" s="317"/>
      <c r="S534" s="5"/>
      <c r="T534" s="5"/>
      <c r="V534" s="47"/>
    </row>
    <row r="535" spans="6:22" x14ac:dyDescent="0.2">
      <c r="F535" s="46"/>
      <c r="G535" s="46"/>
      <c r="H535" s="46"/>
      <c r="I535" s="317"/>
      <c r="S535" s="5"/>
      <c r="T535" s="5"/>
      <c r="V535" s="47"/>
    </row>
    <row r="536" spans="6:22" x14ac:dyDescent="0.2">
      <c r="F536" s="46"/>
      <c r="G536" s="46"/>
      <c r="H536" s="46"/>
      <c r="I536" s="317"/>
      <c r="S536" s="5"/>
      <c r="T536" s="5"/>
      <c r="V536" s="47"/>
    </row>
    <row r="537" spans="6:22" x14ac:dyDescent="0.2">
      <c r="F537" s="46"/>
      <c r="G537" s="46"/>
      <c r="H537" s="46"/>
      <c r="I537" s="317"/>
      <c r="S537" s="5"/>
      <c r="T537" s="5"/>
      <c r="V537" s="47"/>
    </row>
    <row r="538" spans="6:22" x14ac:dyDescent="0.2">
      <c r="F538" s="46"/>
      <c r="G538" s="46"/>
      <c r="H538" s="46"/>
      <c r="I538" s="317"/>
      <c r="S538" s="5"/>
      <c r="T538" s="5"/>
      <c r="V538" s="47"/>
    </row>
    <row r="539" spans="6:22" x14ac:dyDescent="0.2">
      <c r="F539" s="46"/>
      <c r="G539" s="46"/>
      <c r="H539" s="46"/>
      <c r="I539" s="317"/>
      <c r="S539" s="5"/>
      <c r="T539" s="5"/>
      <c r="V539" s="47"/>
    </row>
    <row r="540" spans="6:22" x14ac:dyDescent="0.2">
      <c r="F540" s="46"/>
      <c r="G540" s="46"/>
      <c r="H540" s="46"/>
      <c r="I540" s="317"/>
      <c r="S540" s="5"/>
      <c r="T540" s="5"/>
      <c r="V540" s="47"/>
    </row>
    <row r="541" spans="6:22" x14ac:dyDescent="0.2">
      <c r="F541" s="46"/>
      <c r="G541" s="46"/>
      <c r="H541" s="46"/>
      <c r="I541" s="317"/>
      <c r="S541" s="5"/>
      <c r="T541" s="5"/>
      <c r="V541" s="47"/>
    </row>
    <row r="542" spans="6:22" x14ac:dyDescent="0.2">
      <c r="F542" s="46"/>
      <c r="G542" s="46"/>
      <c r="H542" s="46"/>
      <c r="I542" s="317"/>
      <c r="S542" s="5"/>
      <c r="T542" s="5"/>
      <c r="V542" s="47"/>
    </row>
    <row r="543" spans="6:22" x14ac:dyDescent="0.2">
      <c r="F543" s="46"/>
      <c r="G543" s="46"/>
      <c r="H543" s="46"/>
      <c r="I543" s="317"/>
      <c r="S543" s="5"/>
      <c r="T543" s="5"/>
      <c r="V543" s="47"/>
    </row>
    <row r="544" spans="6:22" x14ac:dyDescent="0.2">
      <c r="F544" s="46"/>
      <c r="G544" s="46"/>
      <c r="H544" s="46"/>
      <c r="I544" s="317"/>
      <c r="S544" s="5"/>
      <c r="T544" s="5"/>
      <c r="V544" s="47"/>
    </row>
    <row r="545" spans="6:22" x14ac:dyDescent="0.2">
      <c r="F545" s="46"/>
      <c r="G545" s="46"/>
      <c r="H545" s="46"/>
      <c r="I545" s="317"/>
      <c r="S545" s="5"/>
      <c r="T545" s="5"/>
      <c r="V545" s="47"/>
    </row>
    <row r="546" spans="6:22" x14ac:dyDescent="0.2">
      <c r="F546" s="46"/>
      <c r="G546" s="46"/>
      <c r="H546" s="46"/>
      <c r="I546" s="317"/>
      <c r="S546" s="5"/>
      <c r="T546" s="5"/>
      <c r="V546" s="47"/>
    </row>
    <row r="547" spans="6:22" x14ac:dyDescent="0.2">
      <c r="F547" s="46"/>
      <c r="G547" s="46"/>
      <c r="H547" s="46"/>
      <c r="I547" s="317"/>
      <c r="S547" s="5"/>
      <c r="T547" s="5"/>
      <c r="V547" s="47"/>
    </row>
    <row r="548" spans="6:22" x14ac:dyDescent="0.2">
      <c r="F548" s="46"/>
      <c r="G548" s="46"/>
      <c r="H548" s="46"/>
      <c r="I548" s="317"/>
      <c r="S548" s="5"/>
      <c r="T548" s="5"/>
      <c r="V548" s="47"/>
    </row>
    <row r="549" spans="6:22" x14ac:dyDescent="0.2">
      <c r="F549" s="46"/>
      <c r="G549" s="46"/>
      <c r="H549" s="46"/>
      <c r="I549" s="317"/>
      <c r="S549" s="5"/>
      <c r="T549" s="5"/>
      <c r="V549" s="47"/>
    </row>
    <row r="550" spans="6:22" x14ac:dyDescent="0.2">
      <c r="F550" s="46"/>
      <c r="G550" s="46"/>
      <c r="H550" s="46"/>
      <c r="I550" s="317"/>
      <c r="S550" s="5"/>
      <c r="T550" s="5"/>
      <c r="V550" s="47"/>
    </row>
    <row r="551" spans="6:22" x14ac:dyDescent="0.2">
      <c r="F551" s="46"/>
      <c r="G551" s="46"/>
      <c r="H551" s="46"/>
      <c r="I551" s="317"/>
      <c r="S551" s="5"/>
      <c r="T551" s="5"/>
      <c r="V551" s="47"/>
    </row>
    <row r="552" spans="6:22" x14ac:dyDescent="0.2">
      <c r="F552" s="46"/>
      <c r="G552" s="46"/>
      <c r="H552" s="46"/>
      <c r="I552" s="317"/>
      <c r="S552" s="5"/>
      <c r="T552" s="5"/>
      <c r="V552" s="47"/>
    </row>
    <row r="553" spans="6:22" x14ac:dyDescent="0.2">
      <c r="F553" s="46"/>
      <c r="G553" s="46"/>
      <c r="H553" s="46"/>
      <c r="I553" s="317"/>
      <c r="S553" s="5"/>
      <c r="T553" s="5"/>
      <c r="V553" s="47"/>
    </row>
    <row r="554" spans="6:22" x14ac:dyDescent="0.2">
      <c r="F554" s="46"/>
      <c r="G554" s="46"/>
      <c r="H554" s="46"/>
      <c r="I554" s="317"/>
      <c r="S554" s="5"/>
      <c r="T554" s="5"/>
      <c r="V554" s="47"/>
    </row>
    <row r="555" spans="6:22" x14ac:dyDescent="0.2">
      <c r="F555" s="46"/>
      <c r="G555" s="46"/>
      <c r="H555" s="46"/>
      <c r="I555" s="317"/>
      <c r="S555" s="5"/>
      <c r="T555" s="5"/>
      <c r="V555" s="47"/>
    </row>
    <row r="556" spans="6:22" x14ac:dyDescent="0.2">
      <c r="F556" s="46"/>
      <c r="G556" s="46"/>
      <c r="H556" s="46"/>
      <c r="I556" s="317"/>
      <c r="S556" s="5"/>
      <c r="T556" s="5"/>
      <c r="V556" s="47"/>
    </row>
    <row r="557" spans="6:22" x14ac:dyDescent="0.2">
      <c r="F557" s="46"/>
      <c r="G557" s="46"/>
      <c r="H557" s="46"/>
      <c r="I557" s="317"/>
      <c r="S557" s="5"/>
      <c r="T557" s="5"/>
      <c r="V557" s="47"/>
    </row>
    <row r="558" spans="6:22" x14ac:dyDescent="0.2">
      <c r="F558" s="46"/>
      <c r="G558" s="46"/>
      <c r="H558" s="46"/>
      <c r="I558" s="317"/>
      <c r="S558" s="5"/>
      <c r="T558" s="5"/>
      <c r="V558" s="47"/>
    </row>
    <row r="559" spans="6:22" x14ac:dyDescent="0.2">
      <c r="F559" s="46"/>
      <c r="G559" s="46"/>
      <c r="H559" s="46"/>
      <c r="I559" s="317"/>
      <c r="S559" s="5"/>
      <c r="T559" s="5"/>
      <c r="V559" s="47"/>
    </row>
    <row r="560" spans="6:22" x14ac:dyDescent="0.2">
      <c r="F560" s="46"/>
      <c r="G560" s="46"/>
      <c r="H560" s="46"/>
      <c r="I560" s="317"/>
      <c r="S560" s="5"/>
      <c r="T560" s="5"/>
      <c r="V560" s="47"/>
    </row>
    <row r="561" spans="6:22" x14ac:dyDescent="0.2">
      <c r="F561" s="46"/>
      <c r="G561" s="46"/>
      <c r="H561" s="46"/>
      <c r="I561" s="317"/>
      <c r="S561" s="5"/>
      <c r="T561" s="5"/>
      <c r="V561" s="47"/>
    </row>
    <row r="562" spans="6:22" x14ac:dyDescent="0.2">
      <c r="F562" s="46"/>
      <c r="G562" s="46"/>
      <c r="H562" s="46"/>
      <c r="I562" s="317"/>
      <c r="S562" s="5"/>
      <c r="T562" s="5"/>
      <c r="V562" s="47"/>
    </row>
    <row r="563" spans="6:22" x14ac:dyDescent="0.2">
      <c r="F563" s="46"/>
      <c r="G563" s="46"/>
      <c r="H563" s="46"/>
      <c r="I563" s="317"/>
      <c r="S563" s="5"/>
      <c r="T563" s="5"/>
      <c r="V563" s="47"/>
    </row>
    <row r="564" spans="6:22" x14ac:dyDescent="0.2">
      <c r="F564" s="46"/>
      <c r="G564" s="46"/>
      <c r="H564" s="46"/>
      <c r="I564" s="317"/>
      <c r="S564" s="5"/>
      <c r="T564" s="5"/>
      <c r="V564" s="47"/>
    </row>
    <row r="565" spans="6:22" x14ac:dyDescent="0.2">
      <c r="F565" s="46"/>
      <c r="G565" s="46"/>
      <c r="H565" s="46"/>
      <c r="I565" s="317"/>
      <c r="S565" s="5"/>
      <c r="T565" s="5"/>
      <c r="V565" s="47"/>
    </row>
    <row r="566" spans="6:22" x14ac:dyDescent="0.2">
      <c r="F566" s="46"/>
      <c r="G566" s="46"/>
      <c r="H566" s="46"/>
      <c r="I566" s="317"/>
      <c r="S566" s="5"/>
      <c r="T566" s="5"/>
      <c r="V566" s="47"/>
    </row>
    <row r="567" spans="6:22" x14ac:dyDescent="0.2">
      <c r="F567" s="46"/>
      <c r="G567" s="46"/>
      <c r="H567" s="46"/>
      <c r="I567" s="317"/>
      <c r="S567" s="5"/>
      <c r="T567" s="5"/>
      <c r="V567" s="47"/>
    </row>
    <row r="568" spans="6:22" x14ac:dyDescent="0.2">
      <c r="F568" s="46"/>
      <c r="G568" s="46"/>
      <c r="H568" s="46"/>
      <c r="I568" s="317"/>
      <c r="S568" s="5"/>
      <c r="T568" s="5"/>
      <c r="V568" s="47"/>
    </row>
    <row r="569" spans="6:22" x14ac:dyDescent="0.2">
      <c r="F569" s="46"/>
      <c r="G569" s="46"/>
      <c r="H569" s="46"/>
      <c r="I569" s="317"/>
      <c r="S569" s="5"/>
      <c r="T569" s="5"/>
      <c r="V569" s="47"/>
    </row>
    <row r="570" spans="6:22" x14ac:dyDescent="0.2">
      <c r="F570" s="46"/>
      <c r="G570" s="46"/>
      <c r="H570" s="46"/>
      <c r="I570" s="317"/>
      <c r="S570" s="5"/>
      <c r="T570" s="5"/>
      <c r="V570" s="47"/>
    </row>
    <row r="571" spans="6:22" x14ac:dyDescent="0.2">
      <c r="F571" s="46"/>
      <c r="G571" s="46"/>
      <c r="H571" s="46"/>
      <c r="I571" s="317"/>
      <c r="S571" s="5"/>
      <c r="T571" s="5"/>
      <c r="V571" s="47"/>
    </row>
    <row r="572" spans="6:22" x14ac:dyDescent="0.2">
      <c r="F572" s="46"/>
      <c r="G572" s="46"/>
      <c r="H572" s="46"/>
      <c r="I572" s="317"/>
      <c r="S572" s="5"/>
      <c r="T572" s="5"/>
      <c r="V572" s="47"/>
    </row>
    <row r="573" spans="6:22" x14ac:dyDescent="0.2">
      <c r="F573" s="46"/>
      <c r="G573" s="46"/>
      <c r="H573" s="46"/>
      <c r="I573" s="317"/>
      <c r="S573" s="5"/>
      <c r="T573" s="5"/>
      <c r="V573" s="47"/>
    </row>
    <row r="574" spans="6:22" x14ac:dyDescent="0.2">
      <c r="F574" s="46"/>
      <c r="G574" s="46"/>
      <c r="H574" s="46"/>
      <c r="I574" s="317"/>
      <c r="S574" s="5"/>
      <c r="T574" s="5"/>
      <c r="V574" s="47"/>
    </row>
    <row r="575" spans="6:22" x14ac:dyDescent="0.2">
      <c r="F575" s="46"/>
      <c r="G575" s="46"/>
      <c r="H575" s="46"/>
      <c r="I575" s="317"/>
      <c r="S575" s="5"/>
      <c r="T575" s="5"/>
      <c r="V575" s="47"/>
    </row>
    <row r="576" spans="6:22" x14ac:dyDescent="0.2">
      <c r="F576" s="46"/>
      <c r="G576" s="46"/>
      <c r="H576" s="46"/>
      <c r="I576" s="317"/>
      <c r="S576" s="5"/>
      <c r="T576" s="5"/>
      <c r="V576" s="47"/>
    </row>
    <row r="577" spans="6:22" x14ac:dyDescent="0.2">
      <c r="F577" s="46"/>
      <c r="G577" s="46"/>
      <c r="H577" s="46"/>
      <c r="I577" s="317"/>
      <c r="S577" s="5"/>
      <c r="T577" s="5"/>
      <c r="V577" s="47"/>
    </row>
    <row r="578" spans="6:22" x14ac:dyDescent="0.2">
      <c r="F578" s="46"/>
      <c r="G578" s="46"/>
      <c r="H578" s="46"/>
      <c r="I578" s="317"/>
      <c r="S578" s="5"/>
      <c r="T578" s="5"/>
      <c r="V578" s="47"/>
    </row>
    <row r="579" spans="6:22" x14ac:dyDescent="0.2">
      <c r="F579" s="46"/>
      <c r="G579" s="46"/>
      <c r="H579" s="46"/>
      <c r="I579" s="317"/>
      <c r="S579" s="5"/>
      <c r="T579" s="5"/>
      <c r="V579" s="47"/>
    </row>
    <row r="580" spans="6:22" x14ac:dyDescent="0.2">
      <c r="F580" s="46"/>
      <c r="G580" s="46"/>
      <c r="H580" s="46"/>
      <c r="I580" s="317"/>
      <c r="S580" s="5"/>
      <c r="T580" s="5"/>
      <c r="V580" s="47"/>
    </row>
    <row r="581" spans="6:22" x14ac:dyDescent="0.2">
      <c r="F581" s="46"/>
      <c r="G581" s="46"/>
      <c r="H581" s="46"/>
      <c r="I581" s="317"/>
      <c r="S581" s="5"/>
      <c r="T581" s="5"/>
      <c r="V581" s="47"/>
    </row>
    <row r="582" spans="6:22" x14ac:dyDescent="0.2">
      <c r="F582" s="46"/>
      <c r="G582" s="46"/>
      <c r="H582" s="46"/>
      <c r="I582" s="317"/>
      <c r="S582" s="5"/>
      <c r="T582" s="5"/>
      <c r="V582" s="47"/>
    </row>
    <row r="583" spans="6:22" x14ac:dyDescent="0.2">
      <c r="F583" s="46"/>
      <c r="G583" s="46"/>
      <c r="H583" s="46"/>
      <c r="I583" s="317"/>
      <c r="S583" s="5"/>
      <c r="T583" s="5"/>
      <c r="V583" s="47"/>
    </row>
    <row r="584" spans="6:22" x14ac:dyDescent="0.2">
      <c r="F584" s="46"/>
      <c r="G584" s="46"/>
      <c r="H584" s="46"/>
      <c r="I584" s="317"/>
      <c r="S584" s="5"/>
      <c r="T584" s="5"/>
      <c r="V584" s="47"/>
    </row>
    <row r="585" spans="6:22" x14ac:dyDescent="0.2">
      <c r="F585" s="46"/>
      <c r="G585" s="46"/>
      <c r="H585" s="46"/>
      <c r="I585" s="317"/>
      <c r="S585" s="5"/>
      <c r="T585" s="5"/>
      <c r="V585" s="47"/>
    </row>
    <row r="586" spans="6:22" x14ac:dyDescent="0.2">
      <c r="F586" s="46"/>
      <c r="G586" s="46"/>
      <c r="H586" s="46"/>
      <c r="I586" s="317"/>
      <c r="S586" s="5"/>
      <c r="T586" s="5"/>
      <c r="V586" s="47"/>
    </row>
    <row r="587" spans="6:22" x14ac:dyDescent="0.2">
      <c r="F587" s="46"/>
      <c r="G587" s="46"/>
      <c r="H587" s="46"/>
      <c r="I587" s="317"/>
      <c r="S587" s="5"/>
      <c r="T587" s="5"/>
      <c r="V587" s="47"/>
    </row>
    <row r="588" spans="6:22" x14ac:dyDescent="0.2">
      <c r="F588" s="46"/>
      <c r="G588" s="46"/>
      <c r="H588" s="46"/>
      <c r="I588" s="317"/>
      <c r="S588" s="5"/>
      <c r="T588" s="5"/>
      <c r="V588" s="47"/>
    </row>
    <row r="589" spans="6:22" x14ac:dyDescent="0.2">
      <c r="F589" s="46"/>
      <c r="G589" s="46"/>
      <c r="H589" s="46"/>
      <c r="I589" s="317"/>
      <c r="S589" s="5"/>
      <c r="T589" s="5"/>
      <c r="V589" s="47"/>
    </row>
    <row r="590" spans="6:22" x14ac:dyDescent="0.2">
      <c r="F590" s="46"/>
      <c r="G590" s="46"/>
      <c r="H590" s="46"/>
      <c r="I590" s="317"/>
      <c r="S590" s="5"/>
      <c r="T590" s="5"/>
      <c r="V590" s="47"/>
    </row>
    <row r="591" spans="6:22" x14ac:dyDescent="0.2">
      <c r="F591" s="46"/>
      <c r="G591" s="46"/>
      <c r="H591" s="46"/>
      <c r="I591" s="317"/>
      <c r="S591" s="5"/>
      <c r="T591" s="5"/>
      <c r="V591" s="47"/>
    </row>
    <row r="592" spans="6:22" x14ac:dyDescent="0.2">
      <c r="F592" s="46"/>
      <c r="G592" s="46"/>
      <c r="H592" s="46"/>
      <c r="I592" s="317"/>
      <c r="S592" s="5"/>
      <c r="T592" s="5"/>
      <c r="V592" s="47"/>
    </row>
    <row r="593" spans="6:22" x14ac:dyDescent="0.2">
      <c r="F593" s="46"/>
      <c r="G593" s="46"/>
      <c r="H593" s="46"/>
      <c r="I593" s="317"/>
      <c r="S593" s="5"/>
      <c r="T593" s="5"/>
      <c r="V593" s="47"/>
    </row>
    <row r="594" spans="6:22" x14ac:dyDescent="0.2">
      <c r="F594" s="46"/>
      <c r="G594" s="46"/>
      <c r="H594" s="46"/>
      <c r="I594" s="317"/>
      <c r="S594" s="5"/>
      <c r="T594" s="5"/>
      <c r="V594" s="47"/>
    </row>
    <row r="595" spans="6:22" x14ac:dyDescent="0.2">
      <c r="F595" s="46"/>
      <c r="G595" s="46"/>
      <c r="H595" s="46"/>
      <c r="I595" s="317"/>
      <c r="S595" s="5"/>
      <c r="T595" s="5"/>
      <c r="V595" s="47"/>
    </row>
    <row r="596" spans="6:22" x14ac:dyDescent="0.2">
      <c r="F596" s="46"/>
      <c r="G596" s="46"/>
      <c r="H596" s="46"/>
      <c r="I596" s="317"/>
      <c r="S596" s="5"/>
      <c r="T596" s="5"/>
      <c r="V596" s="47"/>
    </row>
    <row r="597" spans="6:22" x14ac:dyDescent="0.2">
      <c r="F597" s="46"/>
      <c r="G597" s="46"/>
      <c r="H597" s="46"/>
      <c r="I597" s="317"/>
      <c r="S597" s="5"/>
      <c r="T597" s="5"/>
      <c r="V597" s="47"/>
    </row>
    <row r="598" spans="6:22" x14ac:dyDescent="0.2">
      <c r="F598" s="46"/>
      <c r="G598" s="46"/>
      <c r="H598" s="46"/>
      <c r="I598" s="317"/>
      <c r="S598" s="5"/>
      <c r="T598" s="5"/>
      <c r="V598" s="47"/>
    </row>
    <row r="599" spans="6:22" x14ac:dyDescent="0.2">
      <c r="F599" s="46"/>
      <c r="G599" s="46"/>
      <c r="H599" s="46"/>
      <c r="I599" s="317"/>
      <c r="S599" s="5"/>
      <c r="T599" s="5"/>
      <c r="V599" s="47"/>
    </row>
    <row r="600" spans="6:22" x14ac:dyDescent="0.2">
      <c r="F600" s="46"/>
      <c r="G600" s="46"/>
      <c r="H600" s="46"/>
      <c r="I600" s="317"/>
      <c r="S600" s="5"/>
      <c r="T600" s="5"/>
      <c r="V600" s="47"/>
    </row>
    <row r="601" spans="6:22" x14ac:dyDescent="0.2">
      <c r="F601" s="46"/>
      <c r="G601" s="46"/>
      <c r="H601" s="46"/>
      <c r="I601" s="317"/>
      <c r="S601" s="5"/>
      <c r="T601" s="5"/>
      <c r="V601" s="47"/>
    </row>
    <row r="602" spans="6:22" x14ac:dyDescent="0.2">
      <c r="F602" s="46"/>
      <c r="G602" s="46"/>
      <c r="H602" s="46"/>
      <c r="I602" s="317"/>
      <c r="S602" s="5"/>
      <c r="T602" s="5"/>
      <c r="V602" s="47"/>
    </row>
    <row r="603" spans="6:22" x14ac:dyDescent="0.2">
      <c r="F603" s="46"/>
      <c r="G603" s="46"/>
      <c r="H603" s="46"/>
      <c r="I603" s="317"/>
      <c r="S603" s="5"/>
      <c r="T603" s="5"/>
      <c r="V603" s="47"/>
    </row>
    <row r="604" spans="6:22" x14ac:dyDescent="0.2">
      <c r="F604" s="46"/>
      <c r="G604" s="46"/>
      <c r="H604" s="46"/>
      <c r="I604" s="317"/>
      <c r="S604" s="5"/>
      <c r="T604" s="5"/>
      <c r="V604" s="47"/>
    </row>
    <row r="605" spans="6:22" x14ac:dyDescent="0.2">
      <c r="F605" s="46"/>
      <c r="G605" s="46"/>
      <c r="H605" s="46"/>
      <c r="I605" s="317"/>
      <c r="S605" s="5"/>
      <c r="T605" s="5"/>
      <c r="V605" s="47"/>
    </row>
    <row r="606" spans="6:22" x14ac:dyDescent="0.2">
      <c r="F606" s="46"/>
      <c r="G606" s="46"/>
      <c r="H606" s="46"/>
      <c r="I606" s="317"/>
      <c r="S606" s="5"/>
      <c r="T606" s="5"/>
      <c r="V606" s="47"/>
    </row>
    <row r="607" spans="6:22" x14ac:dyDescent="0.2">
      <c r="F607" s="46"/>
      <c r="G607" s="46"/>
      <c r="H607" s="46"/>
      <c r="I607" s="317"/>
      <c r="S607" s="5"/>
      <c r="T607" s="5"/>
      <c r="V607" s="47"/>
    </row>
    <row r="608" spans="6:22" x14ac:dyDescent="0.2">
      <c r="F608" s="46"/>
      <c r="G608" s="46"/>
      <c r="H608" s="46"/>
      <c r="I608" s="317"/>
      <c r="S608" s="5"/>
      <c r="T608" s="5"/>
      <c r="V608" s="47"/>
    </row>
    <row r="609" spans="6:22" x14ac:dyDescent="0.2">
      <c r="F609" s="46"/>
      <c r="G609" s="46"/>
      <c r="H609" s="46"/>
      <c r="I609" s="317"/>
      <c r="S609" s="5"/>
      <c r="T609" s="5"/>
      <c r="V609" s="47"/>
    </row>
    <row r="610" spans="6:22" x14ac:dyDescent="0.2">
      <c r="F610" s="46"/>
      <c r="G610" s="46"/>
      <c r="H610" s="46"/>
      <c r="I610" s="317"/>
      <c r="S610" s="5"/>
      <c r="T610" s="5"/>
      <c r="V610" s="47"/>
    </row>
    <row r="611" spans="6:22" x14ac:dyDescent="0.2">
      <c r="F611" s="46"/>
      <c r="G611" s="46"/>
      <c r="H611" s="46"/>
      <c r="I611" s="317"/>
      <c r="S611" s="5"/>
      <c r="T611" s="5"/>
      <c r="V611" s="47"/>
    </row>
    <row r="612" spans="6:22" x14ac:dyDescent="0.2">
      <c r="F612" s="46"/>
      <c r="G612" s="46"/>
      <c r="H612" s="46"/>
      <c r="I612" s="317"/>
      <c r="S612" s="5"/>
      <c r="T612" s="5"/>
      <c r="V612" s="47"/>
    </row>
    <row r="613" spans="6:22" x14ac:dyDescent="0.2">
      <c r="F613" s="46"/>
      <c r="G613" s="46"/>
      <c r="H613" s="46"/>
      <c r="I613" s="317"/>
      <c r="S613" s="5"/>
      <c r="T613" s="5"/>
      <c r="V613" s="47"/>
    </row>
    <row r="614" spans="6:22" x14ac:dyDescent="0.2">
      <c r="F614" s="46"/>
      <c r="G614" s="46"/>
      <c r="H614" s="46"/>
      <c r="I614" s="317"/>
      <c r="S614" s="5"/>
      <c r="T614" s="5"/>
      <c r="V614" s="47"/>
    </row>
    <row r="615" spans="6:22" x14ac:dyDescent="0.2">
      <c r="F615" s="46"/>
      <c r="G615" s="46"/>
      <c r="H615" s="46"/>
      <c r="I615" s="317"/>
      <c r="S615" s="5"/>
      <c r="T615" s="5"/>
      <c r="V615" s="47"/>
    </row>
    <row r="616" spans="6:22" x14ac:dyDescent="0.2">
      <c r="F616" s="46"/>
      <c r="G616" s="46"/>
      <c r="H616" s="46"/>
      <c r="I616" s="317"/>
      <c r="S616" s="5"/>
      <c r="T616" s="5"/>
      <c r="V616" s="47"/>
    </row>
    <row r="617" spans="6:22" x14ac:dyDescent="0.2">
      <c r="F617" s="46"/>
      <c r="G617" s="46"/>
      <c r="H617" s="46"/>
      <c r="I617" s="317"/>
      <c r="S617" s="5"/>
      <c r="T617" s="5"/>
      <c r="V617" s="47"/>
    </row>
    <row r="618" spans="6:22" x14ac:dyDescent="0.2">
      <c r="F618" s="46"/>
      <c r="G618" s="46"/>
      <c r="H618" s="46"/>
      <c r="I618" s="317"/>
      <c r="S618" s="5"/>
      <c r="T618" s="5"/>
      <c r="V618" s="47"/>
    </row>
    <row r="619" spans="6:22" x14ac:dyDescent="0.2">
      <c r="F619" s="46"/>
      <c r="G619" s="46"/>
      <c r="H619" s="46"/>
      <c r="I619" s="317"/>
      <c r="S619" s="5"/>
      <c r="T619" s="5"/>
      <c r="V619" s="47"/>
    </row>
    <row r="620" spans="6:22" x14ac:dyDescent="0.2">
      <c r="F620" s="46"/>
      <c r="G620" s="46"/>
      <c r="H620" s="46"/>
      <c r="I620" s="317"/>
      <c r="S620" s="5"/>
      <c r="T620" s="5"/>
      <c r="V620" s="47"/>
    </row>
    <row r="621" spans="6:22" x14ac:dyDescent="0.2">
      <c r="F621" s="46"/>
      <c r="G621" s="46"/>
      <c r="H621" s="46"/>
      <c r="I621" s="317"/>
      <c r="S621" s="5"/>
      <c r="T621" s="5"/>
      <c r="V621" s="47"/>
    </row>
    <row r="622" spans="6:22" x14ac:dyDescent="0.2">
      <c r="F622" s="46"/>
      <c r="G622" s="46"/>
      <c r="H622" s="46"/>
      <c r="I622" s="317"/>
      <c r="S622" s="5"/>
      <c r="T622" s="5"/>
      <c r="V622" s="47"/>
    </row>
    <row r="623" spans="6:22" x14ac:dyDescent="0.2">
      <c r="F623" s="46"/>
      <c r="G623" s="46"/>
      <c r="H623" s="46"/>
      <c r="I623" s="317"/>
      <c r="S623" s="5"/>
      <c r="T623" s="5"/>
      <c r="V623" s="47"/>
    </row>
    <row r="624" spans="6:22" x14ac:dyDescent="0.2">
      <c r="F624" s="46"/>
      <c r="G624" s="46"/>
      <c r="H624" s="46"/>
      <c r="I624" s="317"/>
      <c r="S624" s="5"/>
      <c r="T624" s="5"/>
      <c r="V624" s="47"/>
    </row>
    <row r="625" spans="6:22" x14ac:dyDescent="0.2">
      <c r="F625" s="46"/>
      <c r="G625" s="46"/>
      <c r="H625" s="46"/>
      <c r="I625" s="317"/>
      <c r="S625" s="5"/>
      <c r="T625" s="5"/>
      <c r="V625" s="47"/>
    </row>
    <row r="626" spans="6:22" x14ac:dyDescent="0.2">
      <c r="F626" s="46"/>
      <c r="G626" s="46"/>
      <c r="H626" s="46"/>
      <c r="I626" s="317"/>
      <c r="S626" s="5"/>
      <c r="T626" s="5"/>
      <c r="V626" s="47"/>
    </row>
    <row r="627" spans="6:22" x14ac:dyDescent="0.2">
      <c r="F627" s="46"/>
      <c r="G627" s="46"/>
      <c r="H627" s="46"/>
      <c r="I627" s="317"/>
      <c r="S627" s="5"/>
      <c r="T627" s="5"/>
      <c r="V627" s="47"/>
    </row>
    <row r="628" spans="6:22" x14ac:dyDescent="0.2">
      <c r="F628" s="46"/>
      <c r="G628" s="46"/>
      <c r="H628" s="46"/>
      <c r="I628" s="317"/>
      <c r="S628" s="5"/>
      <c r="T628" s="5"/>
      <c r="V628" s="47"/>
    </row>
    <row r="629" spans="6:22" x14ac:dyDescent="0.2">
      <c r="F629" s="46"/>
      <c r="G629" s="46"/>
      <c r="H629" s="46"/>
      <c r="I629" s="317"/>
      <c r="S629" s="5"/>
      <c r="T629" s="5"/>
      <c r="V629" s="47"/>
    </row>
    <row r="630" spans="6:22" x14ac:dyDescent="0.2">
      <c r="F630" s="46"/>
      <c r="G630" s="46"/>
      <c r="H630" s="46"/>
      <c r="I630" s="317"/>
      <c r="S630" s="5"/>
      <c r="T630" s="5"/>
      <c r="V630" s="47"/>
    </row>
    <row r="631" spans="6:22" x14ac:dyDescent="0.2">
      <c r="F631" s="46"/>
      <c r="G631" s="46"/>
      <c r="H631" s="46"/>
      <c r="I631" s="317"/>
      <c r="S631" s="5"/>
      <c r="T631" s="5"/>
      <c r="V631" s="47"/>
    </row>
    <row r="632" spans="6:22" x14ac:dyDescent="0.2">
      <c r="F632" s="46"/>
      <c r="G632" s="46"/>
      <c r="H632" s="46"/>
      <c r="I632" s="317"/>
      <c r="S632" s="5"/>
      <c r="T632" s="5"/>
      <c r="V632" s="47"/>
    </row>
    <row r="633" spans="6:22" x14ac:dyDescent="0.2">
      <c r="F633" s="46"/>
      <c r="G633" s="46"/>
      <c r="H633" s="46"/>
      <c r="I633" s="317"/>
      <c r="S633" s="5"/>
      <c r="T633" s="5"/>
      <c r="V633" s="47"/>
    </row>
    <row r="634" spans="6:22" x14ac:dyDescent="0.2">
      <c r="F634" s="46"/>
      <c r="G634" s="46"/>
      <c r="H634" s="46"/>
      <c r="I634" s="317"/>
      <c r="S634" s="5"/>
      <c r="T634" s="5"/>
      <c r="V634" s="47"/>
    </row>
    <row r="635" spans="6:22" x14ac:dyDescent="0.2">
      <c r="F635" s="46"/>
      <c r="G635" s="46"/>
      <c r="H635" s="46"/>
      <c r="I635" s="317"/>
      <c r="S635" s="5"/>
      <c r="T635" s="5"/>
      <c r="V635" s="47"/>
    </row>
  </sheetData>
  <autoFilter ref="A16:V407"/>
  <mergeCells count="232">
    <mergeCell ref="B363:B376"/>
    <mergeCell ref="V363:V376"/>
    <mergeCell ref="V147:V148"/>
    <mergeCell ref="V150:V151"/>
    <mergeCell ref="V152:V156"/>
    <mergeCell ref="J152:J156"/>
    <mergeCell ref="S163:S164"/>
    <mergeCell ref="V205:V206"/>
    <mergeCell ref="V207:V208"/>
    <mergeCell ref="G163:G164"/>
    <mergeCell ref="L163:L164"/>
    <mergeCell ref="M163:M164"/>
    <mergeCell ref="N163:N164"/>
    <mergeCell ref="Q163:Q164"/>
    <mergeCell ref="O163:O164"/>
    <mergeCell ref="P163:P164"/>
    <mergeCell ref="U165:U166"/>
    <mergeCell ref="V180:V182"/>
    <mergeCell ref="V214:V218"/>
    <mergeCell ref="T180:T182"/>
    <mergeCell ref="V357:V358"/>
    <mergeCell ref="V393:V394"/>
    <mergeCell ref="T378:T381"/>
    <mergeCell ref="B378:B381"/>
    <mergeCell ref="V378:V381"/>
    <mergeCell ref="A108:A113"/>
    <mergeCell ref="A69:A74"/>
    <mergeCell ref="B67:B68"/>
    <mergeCell ref="E104:E105"/>
    <mergeCell ref="B69:B74"/>
    <mergeCell ref="B135:B136"/>
    <mergeCell ref="G108:G113"/>
    <mergeCell ref="B98:B99"/>
    <mergeCell ref="B75:B80"/>
    <mergeCell ref="E75:E80"/>
    <mergeCell ref="B104:B105"/>
    <mergeCell ref="B117:B118"/>
    <mergeCell ref="B130:B131"/>
    <mergeCell ref="B108:B113"/>
    <mergeCell ref="B133:B134"/>
    <mergeCell ref="B88:B91"/>
    <mergeCell ref="B123:B124"/>
    <mergeCell ref="B114:B115"/>
    <mergeCell ref="B81:B83"/>
    <mergeCell ref="V352:V353"/>
    <mergeCell ref="B257:B258"/>
    <mergeCell ref="V257:V258"/>
    <mergeCell ref="G260:G315"/>
    <mergeCell ref="B238:B239"/>
    <mergeCell ref="B407:V407"/>
    <mergeCell ref="B399:B400"/>
    <mergeCell ref="B388:B389"/>
    <mergeCell ref="U393:U394"/>
    <mergeCell ref="B404:V404"/>
    <mergeCell ref="E395:E396"/>
    <mergeCell ref="B405:V405"/>
    <mergeCell ref="V395:V396"/>
    <mergeCell ref="E392:E394"/>
    <mergeCell ref="B382:B383"/>
    <mergeCell ref="B406:V406"/>
    <mergeCell ref="B357:B358"/>
    <mergeCell ref="V399:V400"/>
    <mergeCell ref="B403:V403"/>
    <mergeCell ref="U378:U381"/>
    <mergeCell ref="B395:B396"/>
    <mergeCell ref="T393:T394"/>
    <mergeCell ref="B392:B394"/>
    <mergeCell ref="V388:V389"/>
    <mergeCell ref="V342:V345"/>
    <mergeCell ref="B339:B340"/>
    <mergeCell ref="B342:B345"/>
    <mergeCell ref="P238:P239"/>
    <mergeCell ref="Q238:Q239"/>
    <mergeCell ref="V238:V239"/>
    <mergeCell ref="B260:B315"/>
    <mergeCell ref="J321:J335"/>
    <mergeCell ref="B321:B335"/>
    <mergeCell ref="B245:B246"/>
    <mergeCell ref="B59:B62"/>
    <mergeCell ref="B64:B65"/>
    <mergeCell ref="U20:U22"/>
    <mergeCell ref="U24:U26"/>
    <mergeCell ref="B32:B36"/>
    <mergeCell ref="J15:J16"/>
    <mergeCell ref="B57:B58"/>
    <mergeCell ref="D15:F15"/>
    <mergeCell ref="U352:U353"/>
    <mergeCell ref="B337:B338"/>
    <mergeCell ref="B352:B353"/>
    <mergeCell ref="B232:B233"/>
    <mergeCell ref="B9:V9"/>
    <mergeCell ref="B11:V11"/>
    <mergeCell ref="B12:V12"/>
    <mergeCell ref="V42:V43"/>
    <mergeCell ref="U42:U43"/>
    <mergeCell ref="V24:V26"/>
    <mergeCell ref="C15:C16"/>
    <mergeCell ref="B48:B55"/>
    <mergeCell ref="B42:B43"/>
    <mergeCell ref="U28:U30"/>
    <mergeCell ref="H15:H16"/>
    <mergeCell ref="B17:B18"/>
    <mergeCell ref="E22:E23"/>
    <mergeCell ref="E20:E21"/>
    <mergeCell ref="E24:E25"/>
    <mergeCell ref="E26:E27"/>
    <mergeCell ref="V67:V68"/>
    <mergeCell ref="T67:T68"/>
    <mergeCell ref="S67:S68"/>
    <mergeCell ref="S15:S16"/>
    <mergeCell ref="U15:U16"/>
    <mergeCell ref="V15:V16"/>
    <mergeCell ref="J32:J36"/>
    <mergeCell ref="E32:E36"/>
    <mergeCell ref="E64:E65"/>
    <mergeCell ref="I15:I16"/>
    <mergeCell ref="V28:V30"/>
    <mergeCell ref="V32:V36"/>
    <mergeCell ref="G15:G16"/>
    <mergeCell ref="V20:V22"/>
    <mergeCell ref="E42:E43"/>
    <mergeCell ref="J67:J68"/>
    <mergeCell ref="K15:R15"/>
    <mergeCell ref="V48:V53"/>
    <mergeCell ref="V59:V62"/>
    <mergeCell ref="V57:V58"/>
    <mergeCell ref="E28:E29"/>
    <mergeCell ref="U321:U335"/>
    <mergeCell ref="V260:V315"/>
    <mergeCell ref="J260:J315"/>
    <mergeCell ref="M238:M239"/>
    <mergeCell ref="S238:S239"/>
    <mergeCell ref="J165:J166"/>
    <mergeCell ref="R238:R239"/>
    <mergeCell ref="L238:L239"/>
    <mergeCell ref="T321:T335"/>
    <mergeCell ref="V174:V176"/>
    <mergeCell ref="V321:V335"/>
    <mergeCell ref="V197:V198"/>
    <mergeCell ref="J185:J186"/>
    <mergeCell ref="J98:J99"/>
    <mergeCell ref="J137:J138"/>
    <mergeCell ref="T108:T113"/>
    <mergeCell ref="U98:U99"/>
    <mergeCell ref="J108:J113"/>
    <mergeCell ref="S108:S113"/>
    <mergeCell ref="V64:V65"/>
    <mergeCell ref="B225:B231"/>
    <mergeCell ref="V225:V231"/>
    <mergeCell ref="T225:T231"/>
    <mergeCell ref="B210:B212"/>
    <mergeCell ref="V137:V138"/>
    <mergeCell ref="B147:B148"/>
    <mergeCell ref="J147:J148"/>
    <mergeCell ref="Q108:Q113"/>
    <mergeCell ref="T238:T239"/>
    <mergeCell ref="N238:N239"/>
    <mergeCell ref="O238:O239"/>
    <mergeCell ref="T133:T134"/>
    <mergeCell ref="U130:U131"/>
    <mergeCell ref="O108:O113"/>
    <mergeCell ref="V108:V113"/>
    <mergeCell ref="V200:V203"/>
    <mergeCell ref="E57:E58"/>
    <mergeCell ref="B152:B156"/>
    <mergeCell ref="J69:J74"/>
    <mergeCell ref="E69:E74"/>
    <mergeCell ref="G69:G74"/>
    <mergeCell ref="V69:V74"/>
    <mergeCell ref="B15:B16"/>
    <mergeCell ref="B20:B27"/>
    <mergeCell ref="B28:B30"/>
    <mergeCell ref="V75:V80"/>
    <mergeCell ref="G75:G80"/>
    <mergeCell ref="N108:N113"/>
    <mergeCell ref="M108:M113"/>
    <mergeCell ref="L108:L113"/>
    <mergeCell ref="K108:K113"/>
    <mergeCell ref="P108:P113"/>
    <mergeCell ref="V98:V99"/>
    <mergeCell ref="J75:J80"/>
    <mergeCell ref="V104:V105"/>
    <mergeCell ref="E67:E68"/>
    <mergeCell ref="V117:V118"/>
    <mergeCell ref="V130:V131"/>
    <mergeCell ref="E133:E134"/>
    <mergeCell ref="V135:V136"/>
    <mergeCell ref="V17:V18"/>
    <mergeCell ref="J114:J115"/>
    <mergeCell ref="V123:V124"/>
    <mergeCell ref="V185:V186"/>
    <mergeCell ref="V234:V235"/>
    <mergeCell ref="J249:J254"/>
    <mergeCell ref="V114:V115"/>
    <mergeCell ref="V249:V254"/>
    <mergeCell ref="V245:V246"/>
    <mergeCell ref="U245:U246"/>
    <mergeCell ref="V219:V224"/>
    <mergeCell ref="V133:V134"/>
    <mergeCell ref="V163:V164"/>
    <mergeCell ref="J219:J224"/>
    <mergeCell ref="U180:U182"/>
    <mergeCell ref="U133:U134"/>
    <mergeCell ref="T163:T164"/>
    <mergeCell ref="J163:J164"/>
    <mergeCell ref="U104:U105"/>
    <mergeCell ref="T104:T105"/>
    <mergeCell ref="T28:T30"/>
    <mergeCell ref="V81:V83"/>
    <mergeCell ref="J81:J83"/>
    <mergeCell ref="B249:B254"/>
    <mergeCell ref="B234:B235"/>
    <mergeCell ref="B150:B151"/>
    <mergeCell ref="B185:B186"/>
    <mergeCell ref="B214:B218"/>
    <mergeCell ref="E245:E246"/>
    <mergeCell ref="B174:B176"/>
    <mergeCell ref="G200:G203"/>
    <mergeCell ref="B163:B164"/>
    <mergeCell ref="E214:E218"/>
    <mergeCell ref="B137:B138"/>
    <mergeCell ref="B219:B224"/>
    <mergeCell ref="B200:B203"/>
    <mergeCell ref="B165:B166"/>
    <mergeCell ref="E200:E203"/>
    <mergeCell ref="E180:E182"/>
    <mergeCell ref="B169:B172"/>
    <mergeCell ref="E207:E208"/>
    <mergeCell ref="B207:B208"/>
    <mergeCell ref="B205:B206"/>
    <mergeCell ref="B180:B182"/>
    <mergeCell ref="B197:B198"/>
  </mergeCells>
  <phoneticPr fontId="11" type="noConversion"/>
  <dataValidations count="12">
    <dataValidation type="list" allowBlank="1" showInputMessage="1" showErrorMessage="1" sqref="F150:F238 F125:F148 F1:F121 F240:F65631">
      <formula1>#REF!</formula1>
    </dataValidation>
    <dataValidation type="list" allowBlank="1" showInputMessage="1" showErrorMessage="1" sqref="H346">
      <formula1>#REF!</formula1>
    </dataValidation>
    <dataValidation type="list" allowBlank="1" showInputMessage="1" showErrorMessage="1" sqref="H347:H357 H234:H236 H240:H345 H125:H148 H103:H121 H359:H386 H167:H200 H57:H69 H388:H402 H20:H44 H48:H55 H75 H205:H213 H150:H163 H46 H85:H100">
      <formula1>#REF!</formula1>
    </dataValidation>
    <dataValidation type="list" allowBlank="1" showInputMessage="1" showErrorMessage="1" sqref="H214">
      <formula1>#REF!</formula1>
    </dataValidation>
    <dataValidation type="list" allowBlank="1" showInputMessage="1" showErrorMessage="1" sqref="H165:H166">
      <formula1>#REF!</formula1>
    </dataValidation>
    <dataValidation type="list" allowBlank="1" showInputMessage="1" showErrorMessage="1" sqref="H81:H84">
      <formula1>#REF!</formula1>
    </dataValidation>
    <dataValidation type="list" allowBlank="1" showInputMessage="1" showErrorMessage="1" sqref="H101:H102">
      <formula1>#REF!</formula1>
    </dataValidation>
    <dataValidation type="list" allowBlank="1" showInputMessage="1" showErrorMessage="1" sqref="H47">
      <formula1>#REF!</formula1>
    </dataValidation>
    <dataValidation type="list" allowBlank="1" showInputMessage="1" showErrorMessage="1" sqref="H17:H19">
      <formula1>#REF!</formula1>
    </dataValidation>
    <dataValidation type="list" allowBlank="1" showInputMessage="1" showErrorMessage="1" sqref="H387">
      <formula1>#REF!</formula1>
    </dataValidation>
    <dataValidation type="list" allowBlank="1" showInputMessage="1" showErrorMessage="1" sqref="H122:H124">
      <formula1>#REF!</formula1>
    </dataValidation>
    <dataValidation type="list" allowBlank="1" showInputMessage="1" showErrorMessage="1" sqref="F122:F124">
      <formula1>#REF!</formula1>
    </dataValidation>
  </dataValidations>
  <pageMargins left="0.75" right="0.75" top="1" bottom="1" header="0.5" footer="0.5"/>
  <pageSetup paperSize="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EB60F389979A4BB78F4F16FFC225A8" ma:contentTypeVersion="0" ma:contentTypeDescription="Create a new document." ma:contentTypeScope="" ma:versionID="fa6900cb9ff9f6ead59eb4bc3affa54c">
  <xsd:schema xmlns:xsd="http://www.w3.org/2001/XMLSchema" xmlns:xs="http://www.w3.org/2001/XMLSchema" xmlns:p="http://schemas.microsoft.com/office/2006/metadata/properties" targetNamespace="http://schemas.microsoft.com/office/2006/metadata/properties" ma:root="true" ma:fieldsID="73a07294f8170849c10cc2fae2ff00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8"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7272EB-0975-4519-917E-98A5F6205092}">
  <ds:schemaRefs>
    <ds:schemaRef ds:uri="http://purl.org/dc/dcmitype/"/>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9BE3EEC-2F0E-4907-AB10-63EBEFDE8189}">
  <ds:schemaRefs>
    <ds:schemaRef ds:uri="http://schemas.microsoft.com/sharepoint/v3/contenttype/forms"/>
  </ds:schemaRefs>
</ds:datastoreItem>
</file>

<file path=customXml/itemProps3.xml><?xml version="1.0" encoding="utf-8"?>
<ds:datastoreItem xmlns:ds="http://schemas.openxmlformats.org/officeDocument/2006/customXml" ds:itemID="{02D56BB9-A81A-4A2B-9BBB-D18C071CE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 - included studies</vt:lpstr>
    </vt:vector>
  </TitlesOfParts>
  <Company>Oxford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hdakin</dc:creator>
  <cp:lastModifiedBy>Helen Dakin</cp:lastModifiedBy>
  <cp:lastPrinted>2015-09-29T14:10:49Z</cp:lastPrinted>
  <dcterms:created xsi:type="dcterms:W3CDTF">2010-10-08T10:57:18Z</dcterms:created>
  <dcterms:modified xsi:type="dcterms:W3CDTF">2019-04-24T19:39:25Z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0x01010089EB60F389979A4BB78F4F16FFC225A8</vt:lpwstr>
  </property>
</Properties>
</file>